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be\Desktop\"/>
    </mc:Choice>
  </mc:AlternateContent>
  <xr:revisionPtr revIDLastSave="0" documentId="13_ncr:1_{5FF295C5-A60A-4CC0-8814-C9B0261920A0}" xr6:coauthVersionLast="47" xr6:coauthVersionMax="47" xr10:uidLastSave="{00000000-0000-0000-0000-000000000000}"/>
  <bookViews>
    <workbookView xWindow="22380" yWindow="795" windowWidth="21075" windowHeight="19470" xr2:uid="{7FD9E44D-5751-46A1-9475-B48307351ED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 l="1"/>
  <c r="J40" i="1"/>
  <c r="H46" i="1"/>
  <c r="H53" i="1"/>
  <c r="O70" i="1"/>
  <c r="H41" i="1"/>
  <c r="E54" i="1"/>
  <c r="H34" i="1"/>
  <c r="R63" i="1"/>
  <c r="J46" i="1"/>
  <c r="J50" i="1"/>
  <c r="J34" i="1"/>
  <c r="L70" i="1"/>
  <c r="G54" i="1"/>
  <c r="G29" i="1"/>
  <c r="E29" i="1"/>
  <c r="J11" i="1"/>
  <c r="J12" i="1"/>
  <c r="J13" i="1"/>
  <c r="J15" i="1"/>
  <c r="J16" i="1"/>
  <c r="J19" i="1"/>
  <c r="J20" i="1"/>
  <c r="J21" i="1"/>
  <c r="J22" i="1"/>
  <c r="J24" i="1"/>
  <c r="J26" i="1"/>
  <c r="J28" i="1"/>
  <c r="J31" i="1"/>
  <c r="J32" i="1"/>
  <c r="J33" i="1"/>
  <c r="J36" i="1"/>
  <c r="J37" i="1"/>
  <c r="J38" i="1"/>
  <c r="J39" i="1"/>
  <c r="J41" i="1"/>
  <c r="J42" i="1"/>
  <c r="J43" i="1"/>
  <c r="J44" i="1"/>
  <c r="J45" i="1"/>
  <c r="J47" i="1"/>
  <c r="J48" i="1"/>
  <c r="J49" i="1"/>
  <c r="J51" i="1"/>
  <c r="J52" i="1"/>
  <c r="J53" i="1"/>
  <c r="J10" i="1"/>
  <c r="E55" i="1" l="1"/>
  <c r="R70" i="1" l="1"/>
  <c r="R73" i="1" s="1"/>
  <c r="Q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tc={04B19D8A-82C0-46BF-BCB6-5169E461EEF9}</author>
  </authors>
  <commentList>
    <comment ref="L22" authorId="0" shapeId="0" xr:uid="{04B19D8A-82C0-46BF-BCB6-5169E461EEF9}">
      <text>
        <t xml:space="preserve">[Threaded comment]
Your version of Excel allows you to read this threaded comment; however, any edits to it will get removed if the file is opened in a newer version of Excel. Learn more: https://go.microsoft.com/fwlink/?linkid=870924
Comment:
    Sisältyy ympvrk, Alk. 2026 toukokuussa? yhteisöllisessä kaikki tukipalvelut joihin sisältyy myös ateriat myönnetään erikseen palveluntarpeenarvioinnin perusteella, kotihoidon tunnit määräytyvät asiakkaan tarpeen mukaan palvelutarpeen arvioinnin perusteella, hinta hyvinvointialueen asiakasmaksutaulukon mukaiset hinnat. Tällä hetkellä perusmaksu, johon sisältyy pesulapalvelu, siivous ja turvapuhelin Omenamäessä. Sipoon yhteisöllisessä perusmaksu johon sisältyy siivous, sähkö ja turvapuhelin. 
</t>
      </text>
    </comment>
  </commentList>
</comments>
</file>

<file path=xl/sharedStrings.xml><?xml version="1.0" encoding="utf-8"?>
<sst xmlns="http://schemas.openxmlformats.org/spreadsheetml/2006/main" count="675" uniqueCount="248">
  <si>
    <t>Nimi:</t>
  </si>
  <si>
    <t>Porvoo</t>
  </si>
  <si>
    <t>Pääskypelto</t>
  </si>
  <si>
    <t>Toukovuori</t>
  </si>
  <si>
    <t>Johanna-koti</t>
  </si>
  <si>
    <t>Palomäki</t>
  </si>
  <si>
    <t>Sipoo</t>
  </si>
  <si>
    <t>Suvirinne</t>
  </si>
  <si>
    <t>Suvituuli</t>
  </si>
  <si>
    <t>Loviisa</t>
  </si>
  <si>
    <t>Taasiakoti</t>
  </si>
  <si>
    <t>Harmaakallio</t>
  </si>
  <si>
    <t>Rosenkulla</t>
  </si>
  <si>
    <t>Askola</t>
  </si>
  <si>
    <t>Mäntyrinne</t>
  </si>
  <si>
    <t>Pukkila</t>
  </si>
  <si>
    <t>Onnikodit</t>
  </si>
  <si>
    <t>Myrskylä</t>
  </si>
  <si>
    <t>Väinölä ryhmäkoti</t>
  </si>
  <si>
    <t>paikkaa</t>
  </si>
  <si>
    <t>ympvrk</t>
  </si>
  <si>
    <t>lyhytaik</t>
  </si>
  <si>
    <t>kriisip</t>
  </si>
  <si>
    <t>sisältää</t>
  </si>
  <si>
    <t>kaikki</t>
  </si>
  <si>
    <t>k/ei</t>
  </si>
  <si>
    <t>vrk hinta</t>
  </si>
  <si>
    <t>kk hinta</t>
  </si>
  <si>
    <t>taso</t>
  </si>
  <si>
    <t>korjaus</t>
  </si>
  <si>
    <t>tarve</t>
  </si>
  <si>
    <t>vuosien</t>
  </si>
  <si>
    <t>täynnä?</t>
  </si>
  <si>
    <t>jonossa?</t>
  </si>
  <si>
    <t>1 ad 5</t>
  </si>
  <si>
    <t>5 paras</t>
  </si>
  <si>
    <t>omat</t>
  </si>
  <si>
    <t>Lapinjärvi</t>
  </si>
  <si>
    <t>Kustannukset</t>
  </si>
  <si>
    <t>korjauksiin?</t>
  </si>
  <si>
    <t>hinta</t>
  </si>
  <si>
    <t>asumisen</t>
  </si>
  <si>
    <t>kiinteistön</t>
  </si>
  <si>
    <t>Suoritetaanko</t>
  </si>
  <si>
    <t>Lasketut</t>
  </si>
  <si>
    <t>yksikkö</t>
  </si>
  <si>
    <t>yksikköön</t>
  </si>
  <si>
    <r>
      <t>Ympärivuorokautinen palveluasuminen</t>
    </r>
    <r>
      <rPr>
        <sz val="11"/>
        <color theme="1"/>
        <rFont val="Aptos"/>
        <family val="2"/>
      </rPr>
      <t xml:space="preserve"> tarjoaa asukkaille jatkuvaa hoivaa ja apua kaikissa päivittäisissä toiminnoissa, henkilöstö on paikalla 24/7.</t>
    </r>
  </si>
  <si>
    <r>
      <rPr>
        <b/>
        <sz val="11"/>
        <color theme="1"/>
        <rFont val="Aptos"/>
        <family val="2"/>
      </rPr>
      <t xml:space="preserve">   Hybridiyksikkö</t>
    </r>
    <r>
      <rPr>
        <sz val="11"/>
        <color theme="1"/>
        <rFont val="Aptos"/>
        <family val="2"/>
      </rPr>
      <t xml:space="preserve"> tarkoittaa palveluasumisen kokonaisuutta, jossa yhdistyvät </t>
    </r>
    <r>
      <rPr>
        <b/>
        <sz val="11"/>
        <color theme="1"/>
        <rFont val="Aptos"/>
        <family val="2"/>
      </rPr>
      <t>ympärivuorokautinen palveluasuminen</t>
    </r>
    <r>
      <rPr>
        <sz val="11"/>
        <color theme="1"/>
        <rFont val="Aptos"/>
        <family val="2"/>
      </rPr>
      <t xml:space="preserve"> ja </t>
    </r>
    <r>
      <rPr>
        <b/>
        <sz val="11"/>
        <color theme="1"/>
        <rFont val="Aptos"/>
        <family val="2"/>
      </rPr>
      <t>yhteisöllinen asuminen</t>
    </r>
    <r>
      <rPr>
        <sz val="11"/>
        <color theme="1"/>
        <rFont val="Aptos"/>
        <family val="2"/>
      </rPr>
      <t xml:space="preserve"> saman katon alla. Onnelassa on erillisessä osassa ympärivuorokautista palveluasumista ja toisessa erillisessä osassa yhteisöllistä asumista.</t>
    </r>
  </si>
  <si>
    <r>
      <rPr>
        <b/>
        <sz val="11"/>
        <color theme="1"/>
        <rFont val="Aptos"/>
        <family val="2"/>
      </rPr>
      <t xml:space="preserve">   Hybridiyksikkö</t>
    </r>
    <r>
      <rPr>
        <sz val="11"/>
        <color theme="1"/>
        <rFont val="Aptos"/>
        <family val="2"/>
      </rPr>
      <t xml:space="preserve"> mahdollistaa joustavan palvelun: asukkaat voivat siirtyä palvelutasolta toiselle elämäntilanteen ja toimintakyvyn muuttuessa ilman tarvetta vaihtaa asuinpaikkaa.</t>
    </r>
  </si>
  <si>
    <t>Lakkautetaanko</t>
  </si>
  <si>
    <t>yksikkö?</t>
  </si>
  <si>
    <t xml:space="preserve">minä vuonna </t>
  </si>
  <si>
    <t>mahdollisesti?</t>
  </si>
  <si>
    <t>k</t>
  </si>
  <si>
    <t xml:space="preserve">k </t>
  </si>
  <si>
    <t>Vuokra</t>
  </si>
  <si>
    <t>30,50/vrk lyhytaikais + vuokra ympassa</t>
  </si>
  <si>
    <t>30,50/vrk lyhytaikais+vuokra ympassa</t>
  </si>
  <si>
    <t>Vuokra ympassa</t>
  </si>
  <si>
    <t>k ympassa</t>
  </si>
  <si>
    <t>Ostot</t>
  </si>
  <si>
    <t>Mainiokoti Lukkari</t>
  </si>
  <si>
    <t>Lapinjärven palvelukodit</t>
  </si>
  <si>
    <t>Lapinjärven Hoitokoti</t>
  </si>
  <si>
    <t>Valkon hoitokoti</t>
  </si>
  <si>
    <t>Valkon kartano</t>
  </si>
  <si>
    <t>Hongas</t>
  </si>
  <si>
    <t>Mainiokoti Luotsi</t>
  </si>
  <si>
    <t>Elsie</t>
  </si>
  <si>
    <t>Pähkinälehto</t>
  </si>
  <si>
    <t>hybridi</t>
  </si>
  <si>
    <t>Attendo Loviisanhovi</t>
  </si>
  <si>
    <t>Esperi Loviisan Ulrika</t>
  </si>
  <si>
    <t>Attendo kaskiniitty</t>
  </si>
  <si>
    <t>Betesda säätiö Kotivalli</t>
  </si>
  <si>
    <t>Hva:n alueella olevat</t>
  </si>
  <si>
    <t>yhteisöllistä</t>
  </si>
  <si>
    <t>päihde ja mielenterveys</t>
  </si>
  <si>
    <t>Huom! Vuokra vaihtelee eri yksiköissä ja huoneissa</t>
  </si>
  <si>
    <t xml:space="preserve">kh maksu yhteisöllinen+tukipalvelut+vuokra </t>
  </si>
  <si>
    <t>Asiakas maksaa vuokran palveluntuottajalle</t>
  </si>
  <si>
    <t>selite maksut</t>
  </si>
  <si>
    <t>Lääkejakelu? Päiväkahvit? Muut?</t>
  </si>
  <si>
    <t>Lisämaksuja?</t>
  </si>
  <si>
    <t>olemassa</t>
  </si>
  <si>
    <t>rakennetaan.</t>
  </si>
  <si>
    <t>yksityiset</t>
  </si>
  <si>
    <t>Alueet</t>
  </si>
  <si>
    <t>yhteensä</t>
  </si>
  <si>
    <t xml:space="preserve">  </t>
  </si>
  <si>
    <t>Bernhard Edgren, lääkäri</t>
  </si>
  <si>
    <t>Heidi Nastolin, tulosyksikköpäällikkö</t>
  </si>
  <si>
    <t>Tulevaisuuuden tarve 2035, arvio.  Sekä omat että ostopalvelut</t>
  </si>
  <si>
    <t>omistaja</t>
  </si>
  <si>
    <t>vuokra</t>
  </si>
  <si>
    <t>Jarno Keränen</t>
  </si>
  <si>
    <t>hoiva</t>
  </si>
  <si>
    <t>ruoka</t>
  </si>
  <si>
    <t>lääkkeet</t>
  </si>
  <si>
    <t>sisällä?</t>
  </si>
  <si>
    <t>Onnela/Lyckan</t>
  </si>
  <si>
    <t>itse</t>
  </si>
  <si>
    <t>jää vähintään</t>
  </si>
  <si>
    <t>eläkkeestä</t>
  </si>
  <si>
    <t>Sisältyy</t>
  </si>
  <si>
    <t>Ei</t>
  </si>
  <si>
    <t>Kyllä 12/2026</t>
  </si>
  <si>
    <t>Oli tarkoitus 7/26</t>
  </si>
  <si>
    <t>K</t>
  </si>
  <si>
    <t>Ei, 21/30</t>
  </si>
  <si>
    <t>286,02-370,15</t>
  </si>
  <si>
    <t>443,70-626,40</t>
  </si>
  <si>
    <t>149,31-239,14</t>
  </si>
  <si>
    <t>450,39-611,72</t>
  </si>
  <si>
    <t>548,86-590,20</t>
  </si>
  <si>
    <t>323,97-539,94</t>
  </si>
  <si>
    <t>183,45-423,35</t>
  </si>
  <si>
    <t>477,21-704,28</t>
  </si>
  <si>
    <t>282,81-565,77</t>
  </si>
  <si>
    <t>504,20-647,31</t>
  </si>
  <si>
    <t>Asiakas maksaa lääkkeet, vaatteet ja hygieniatarvikkeet</t>
  </si>
  <si>
    <t>Porvoon alue 35</t>
  </si>
  <si>
    <t>Sipoon alue 4</t>
  </si>
  <si>
    <t>Loviisan alue 0</t>
  </si>
  <si>
    <t>Askola 3</t>
  </si>
  <si>
    <t>Pukkila 1</t>
  </si>
  <si>
    <t>Myrskylä 1</t>
  </si>
  <si>
    <t>Loviisan alue 0 ympvrk, yhteisöllinen 1</t>
  </si>
  <si>
    <t>ei muuta</t>
  </si>
  <si>
    <t>Ei, 20/22</t>
  </si>
  <si>
    <t>1 Wilhelmina</t>
  </si>
  <si>
    <t>1 Sateenkaari</t>
  </si>
  <si>
    <t>ei tietoa</t>
  </si>
  <si>
    <t>Pukkila Myrskylä</t>
  </si>
  <si>
    <t>k/ei/lopetus</t>
  </si>
  <si>
    <t>Iäkkäiden asumistilat ja muut asiat 2026…</t>
  </si>
  <si>
    <t>€</t>
  </si>
  <si>
    <t xml:space="preserve">   </t>
  </si>
  <si>
    <t>Esperi Merimetso MDA</t>
  </si>
  <si>
    <t>Samaria  koti</t>
  </si>
  <si>
    <t>aamu 08 - ilta 21</t>
  </si>
  <si>
    <t>tyyppi A</t>
  </si>
  <si>
    <t>tyyppi B</t>
  </si>
  <si>
    <t>?</t>
  </si>
  <si>
    <t>Loviisan kpki</t>
  </si>
  <si>
    <t>Askola knta</t>
  </si>
  <si>
    <t>Pukkilan knta</t>
  </si>
  <si>
    <t>Myrskylän knta</t>
  </si>
  <si>
    <t>Lapinjärvi MDA koti</t>
  </si>
  <si>
    <t>Sateenkaari</t>
  </si>
  <si>
    <t>lyhtaik</t>
  </si>
  <si>
    <t>ei</t>
  </si>
  <si>
    <t>lyhyt ja hybridi</t>
  </si>
  <si>
    <t>kaikki yhteensä</t>
  </si>
  <si>
    <t>yleiskorjaus</t>
  </si>
  <si>
    <t>Korsmalmin hoitokoti Ky</t>
  </si>
  <si>
    <t>keskihinta</t>
  </si>
  <si>
    <t>2025 ennuste</t>
  </si>
  <si>
    <t xml:space="preserve">    </t>
  </si>
  <si>
    <t>Mia Viljakainen</t>
  </si>
  <si>
    <t>kyllä</t>
  </si>
  <si>
    <t>on</t>
  </si>
  <si>
    <t>yhteistöllistä</t>
  </si>
  <si>
    <t>Hyvalue+Mehiläinen</t>
  </si>
  <si>
    <t>ei-8</t>
  </si>
  <si>
    <t>Attendo Oy</t>
  </si>
  <si>
    <t>kotihoitoa</t>
  </si>
  <si>
    <t>Esperi Vuokko</t>
  </si>
  <si>
    <t>piha</t>
  </si>
  <si>
    <t>Attendo Laamanni</t>
  </si>
  <si>
    <t>jkv</t>
  </si>
  <si>
    <t>Attendo Fredrikanhovi</t>
  </si>
  <si>
    <t>kyllä jkv</t>
  </si>
  <si>
    <t>Sipoon palvelutalosäätiö</t>
  </si>
  <si>
    <t>Samaria kodit</t>
  </si>
  <si>
    <t>Lindqvist et co</t>
  </si>
  <si>
    <t>Mehiläinen Oy</t>
  </si>
  <si>
    <t>Betesda säätiö</t>
  </si>
  <si>
    <t>Esperi Oy</t>
  </si>
  <si>
    <t>Esperi care oy</t>
  </si>
  <si>
    <t>Esperi care Oy</t>
  </si>
  <si>
    <t>Vanhustenhuollon tuki Ry</t>
  </si>
  <si>
    <t>.4.</t>
  </si>
  <si>
    <t>yhteisölliset</t>
  </si>
  <si>
    <t>ym</t>
  </si>
  <si>
    <t/>
  </si>
  <si>
    <t>12 kk</t>
  </si>
  <si>
    <t>Kuvakaappaus ikääntyneiden asumispalveluiden taloudesta:</t>
  </si>
  <si>
    <t>kaksio 455€ x2</t>
  </si>
  <si>
    <t>Linda 1</t>
  </si>
  <si>
    <t>Linda 2</t>
  </si>
  <si>
    <t>senior</t>
  </si>
  <si>
    <t>17€/m2</t>
  </si>
  <si>
    <t xml:space="preserve"> </t>
  </si>
  <si>
    <t>ja</t>
  </si>
  <si>
    <t>koko ajan</t>
  </si>
  <si>
    <t>Sipoon kunta 12.5%</t>
  </si>
  <si>
    <t>muuta?</t>
  </si>
  <si>
    <t>Vuodessa 2025 keskimäärin nto</t>
  </si>
  <si>
    <t>Palvelutalo Eleonora</t>
  </si>
  <si>
    <t>k lämmitys</t>
  </si>
  <si>
    <t>10 tyhjää</t>
  </si>
  <si>
    <t>Loviisan seudun palvelutalo säätiö</t>
  </si>
  <si>
    <t xml:space="preserve">     </t>
  </si>
  <si>
    <t>on vanha puoli</t>
  </si>
  <si>
    <t>osa kyllä vanhassa</t>
  </si>
  <si>
    <t>korjauksia menossa</t>
  </si>
  <si>
    <t>2 tyhjää</t>
  </si>
  <si>
    <t>Yhteystieto 0+</t>
  </si>
  <si>
    <t>yhteisöll.</t>
  </si>
  <si>
    <t>Tulot vähennettyinä. Katso vieressä.</t>
  </si>
  <si>
    <t>.=====.</t>
  </si>
  <si>
    <t>.190/352.</t>
  </si>
  <si>
    <t>ympvrk - vammaispuoli</t>
  </si>
  <si>
    <t>Esperi Pajunkissa</t>
  </si>
  <si>
    <t>Tyvene Oy</t>
  </si>
  <si>
    <t>Arttu Asunnot</t>
  </si>
  <si>
    <t>Porvoon kodit</t>
  </si>
  <si>
    <t>Sipoon kunta</t>
  </si>
  <si>
    <t>3+</t>
  </si>
  <si>
    <t>1-5 v perusk</t>
  </si>
  <si>
    <t>vesiputket uusittava</t>
  </si>
  <si>
    <t>2 rak toinen 1994</t>
  </si>
  <si>
    <t>1-5v peruskorj</t>
  </si>
  <si>
    <t>6-10v peruskorj</t>
  </si>
  <si>
    <t>Korjattu 10 v sitten</t>
  </si>
  <si>
    <t>19.12.2025 updated</t>
  </si>
  <si>
    <t>KL 0</t>
  </si>
  <si>
    <t>Purkukuntoinen</t>
  </si>
  <si>
    <t>KL 1</t>
  </si>
  <si>
    <t>Heikko, uusitaan 1-5 vuoden kuluessa</t>
  </si>
  <si>
    <t>KL 2</t>
  </si>
  <si>
    <t>Välttävä, peruskorjaus 1-5 vuoden kuluessa tai uusiminen 6-10 vuoden kuluessa</t>
  </si>
  <si>
    <t>KL 3</t>
  </si>
  <si>
    <t>Tyydyttävä, kevyt huoltokorjaus 1-5 vuoden kuluessa tai peruskorjaus 6-10 vuoden kuluessa</t>
  </si>
  <si>
    <t>KL 4</t>
  </si>
  <si>
    <t>Hyvä, kevyt huoltokorjaus 6-10 vuoden kuluessa</t>
  </si>
  <si>
    <t>KL 5</t>
  </si>
  <si>
    <t>Erinomainen/uusi, ei toimenpiteitä seuraavan 10v aikana</t>
  </si>
  <si>
    <t>KL 6</t>
  </si>
  <si>
    <t>Ei tiedossa</t>
  </si>
  <si>
    <t xml:space="preserve">Lääkkeet: </t>
  </si>
  <si>
    <t>Vuosi omavastuu 635 €, senjälkeen 2.50 € per lääke per 3 kuukautta.</t>
  </si>
  <si>
    <t>Hyvinvointialueen asumisen taso arviointi:</t>
  </si>
  <si>
    <t>yksikön oma arvio</t>
  </si>
  <si>
    <t>Minna Sevon</t>
  </si>
  <si>
    <r>
      <t>Yhteisöllinen asuminen</t>
    </r>
    <r>
      <rPr>
        <sz val="11"/>
        <color theme="1"/>
        <rFont val="Aptos"/>
        <family val="2"/>
      </rPr>
      <t xml:space="preserve"> on kevyempi palvelumuoto, jossa asukkaat asuvat omissa asunnoissaan, mutta heillä on mahdollisuus osallistua yhteiseen toimintaan ja saada tukea arjessa tarpeen mukaan.</t>
    </r>
    <r>
      <rPr>
        <b/>
        <sz val="11"/>
        <color theme="1"/>
        <rFont val="Aptos"/>
        <family val="2"/>
      </rPr>
      <t xml:space="preserve"> Maksaa alustavasti vain vuokran!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</si>
</sst>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family val="2"/>
    </font>
    <font>
      <b/>
      <sz val="11"/>
      <color theme="1"/>
      <name val="Aptos"/>
      <family val="2"/>
    </font>
    <font>
      <sz val="9"/>
      <color theme="1"/>
      <name val="Aptos Narrow"/>
      <family val="2"/>
      <scheme val="minor"/>
    </font>
    <font>
      <sz val="8"/>
      <color theme="1"/>
      <name val="Aptos Narrow"/>
      <family val="2"/>
      <scheme val="minor"/>
    </font>
    <font>
      <b/>
      <sz val="11"/>
      <color theme="1"/>
      <name val="Aptos Narrow"/>
      <family val="2"/>
      <scheme val="minor"/>
    </font>
    <font>
      <b/>
      <sz val="11"/>
      <color rgb="FFFF0000"/>
      <name val="Aptos Narrow"/>
      <family val="2"/>
      <scheme val="minor"/>
    </font>
    <font>
      <b/>
      <sz val="11"/>
      <color rgb="FF0070C0"/>
      <name val="Aptos Narrow"/>
      <family val="2"/>
      <scheme val="minor"/>
    </font>
    <font>
      <b/>
      <sz val="8"/>
      <color theme="1"/>
      <name val="Aptos Narrow"/>
      <family val="2"/>
      <scheme val="minor"/>
    </font>
    <font>
      <sz val="8"/>
      <name val="Aptos Narrow"/>
      <family val="2"/>
      <scheme val="minor"/>
    </font>
    <font>
      <b/>
      <sz val="11"/>
      <color rgb="FF00B050"/>
      <name val="Aptos Narrow"/>
      <family val="2"/>
      <scheme val="minor"/>
    </font>
    <font>
      <b/>
      <sz val="11"/>
      <name val="Aptos Narrow"/>
      <family val="2"/>
      <scheme val="minor"/>
    </font>
    <font>
      <sz val="10"/>
      <color theme="1"/>
      <name val="Aptos Narrow"/>
      <family val="2"/>
      <scheme val="minor"/>
    </font>
    <font>
      <b/>
      <u/>
      <sz val="11"/>
      <color rgb="FFFF0000"/>
      <name val="Aptos Narrow"/>
      <family val="2"/>
      <scheme val="minor"/>
    </font>
    <font>
      <sz val="11"/>
      <color rgb="FFFF0000"/>
      <name val="Aptos Narrow"/>
      <family val="2"/>
      <scheme val="minor"/>
    </font>
    <font>
      <sz val="9"/>
      <color rgb="FF333333"/>
      <name val="Segoe UI"/>
      <family val="2"/>
    </font>
    <font>
      <sz val="11"/>
      <color theme="1" tint="4.9989318521683403E-2"/>
      <name val="Aptos Narrow"/>
      <family val="2"/>
      <scheme val="minor"/>
    </font>
    <font>
      <u/>
      <sz val="11"/>
      <color rgb="FFFF0000"/>
      <name val="Aptos Narrow"/>
      <family val="2"/>
      <scheme val="minor"/>
    </font>
    <font>
      <sz val="10"/>
      <color theme="1" tint="4.9989318521683403E-2"/>
      <name val="Aptos Narrow"/>
      <family val="2"/>
      <scheme val="minor"/>
    </font>
    <font>
      <sz val="10"/>
      <name val="Aptos Narrow"/>
      <family val="2"/>
      <scheme val="minor"/>
    </font>
    <font>
      <sz val="10"/>
      <color rgb="FF0070C0"/>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vertical="center"/>
    </xf>
    <xf numFmtId="0" fontId="2" fillId="0" borderId="0" xfId="0" applyFont="1" applyAlignment="1">
      <alignment horizontal="left" vertical="center" indent="1"/>
    </xf>
    <xf numFmtId="0" fontId="4" fillId="0" borderId="0" xfId="0" applyFont="1"/>
    <xf numFmtId="0" fontId="5" fillId="0" borderId="0" xfId="0" applyFont="1"/>
    <xf numFmtId="0" fontId="3" fillId="0" borderId="0" xfId="0" applyFont="1"/>
    <xf numFmtId="0" fontId="5" fillId="0" borderId="0" xfId="0" applyFont="1" applyAlignment="1">
      <alignment horizontal="center"/>
    </xf>
    <xf numFmtId="1" fontId="5"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xf>
    <xf numFmtId="0" fontId="6" fillId="0" borderId="0" xfId="0" applyFont="1" applyAlignment="1">
      <alignment horizontal="center"/>
    </xf>
    <xf numFmtId="0" fontId="6" fillId="0" borderId="0" xfId="0" applyFont="1"/>
    <xf numFmtId="0" fontId="7" fillId="0" borderId="0" xfId="0" applyFont="1"/>
    <xf numFmtId="0" fontId="8" fillId="0" borderId="0" xfId="0" applyFont="1"/>
    <xf numFmtId="1" fontId="0" fillId="0" borderId="0" xfId="0" applyNumberFormat="1" applyAlignment="1">
      <alignment horizontal="center"/>
    </xf>
    <xf numFmtId="0" fontId="0" fillId="0" borderId="0" xfId="0" applyAlignment="1">
      <alignment horizontal="right"/>
    </xf>
    <xf numFmtId="1" fontId="11" fillId="0" borderId="0" xfId="0" applyNumberFormat="1" applyFont="1" applyAlignment="1">
      <alignment horizontal="center"/>
    </xf>
    <xf numFmtId="17" fontId="0" fillId="0" borderId="0" xfId="0" applyNumberFormat="1"/>
    <xf numFmtId="1" fontId="12" fillId="0" borderId="0" xfId="0" applyNumberFormat="1" applyFont="1" applyAlignment="1">
      <alignment horizontal="center"/>
    </xf>
    <xf numFmtId="0" fontId="12" fillId="0" borderId="0" xfId="0" applyFont="1" applyAlignment="1">
      <alignment horizontal="center"/>
    </xf>
    <xf numFmtId="0" fontId="7" fillId="0" borderId="0" xfId="0" applyFont="1" applyAlignment="1">
      <alignment horizontal="center"/>
    </xf>
    <xf numFmtId="16" fontId="5" fillId="0" borderId="0" xfId="0" applyNumberFormat="1" applyFont="1" applyAlignment="1">
      <alignment horizontal="center"/>
    </xf>
    <xf numFmtId="0" fontId="10" fillId="2" borderId="0" xfId="0" applyFont="1" applyFill="1"/>
    <xf numFmtId="0" fontId="0" fillId="2" borderId="0" xfId="0" applyFill="1"/>
    <xf numFmtId="0" fontId="13" fillId="2" borderId="0" xfId="0" applyFont="1" applyFill="1" applyAlignment="1">
      <alignment horizontal="center"/>
    </xf>
    <xf numFmtId="0" fontId="6" fillId="2" borderId="0" xfId="0" applyFont="1" applyFill="1" applyAlignment="1">
      <alignment horizontal="center"/>
    </xf>
    <xf numFmtId="0" fontId="6" fillId="2" borderId="0" xfId="0" applyFont="1" applyFill="1"/>
    <xf numFmtId="0" fontId="0" fillId="2" borderId="0" xfId="0" applyFill="1" applyAlignment="1">
      <alignment horizontal="center"/>
    </xf>
    <xf numFmtId="16" fontId="0" fillId="0" borderId="0" xfId="0" applyNumberFormat="1" applyAlignment="1">
      <alignment horizontal="center"/>
    </xf>
    <xf numFmtId="0" fontId="0" fillId="0" borderId="0" xfId="0" quotePrefix="1"/>
    <xf numFmtId="0" fontId="16" fillId="2" borderId="0" xfId="0" applyFont="1" applyFill="1"/>
    <xf numFmtId="0" fontId="17" fillId="2" borderId="0" xfId="0" applyFont="1" applyFill="1" applyAlignment="1">
      <alignment horizontal="right"/>
    </xf>
    <xf numFmtId="0" fontId="14" fillId="2" borderId="0" xfId="0" applyFont="1" applyFill="1" applyAlignment="1">
      <alignment horizontal="right"/>
    </xf>
    <xf numFmtId="0" fontId="3" fillId="0" borderId="0" xfId="0" applyFont="1" applyAlignment="1">
      <alignment horizontal="center"/>
    </xf>
    <xf numFmtId="3" fontId="15" fillId="0" borderId="0" xfId="0" applyNumberFormat="1" applyFont="1" applyAlignment="1">
      <alignment horizontal="center"/>
    </xf>
    <xf numFmtId="0" fontId="15" fillId="0" borderId="0" xfId="0" applyFont="1" applyAlignment="1">
      <alignment horizontal="center"/>
    </xf>
    <xf numFmtId="3" fontId="3" fillId="0" borderId="0" xfId="0" applyNumberFormat="1" applyFont="1" applyAlignment="1">
      <alignment horizontal="center"/>
    </xf>
    <xf numFmtId="0" fontId="18" fillId="0" borderId="0" xfId="0" applyFont="1"/>
    <xf numFmtId="0" fontId="12" fillId="0" borderId="0" xfId="0" applyFont="1"/>
    <xf numFmtId="0" fontId="19" fillId="0" borderId="0" xfId="0" applyFont="1"/>
    <xf numFmtId="0" fontId="20" fillId="0" borderId="0" xfId="0" applyFont="1"/>
    <xf numFmtId="0" fontId="0" fillId="3" borderId="1" xfId="0" applyFill="1" applyBorder="1" applyAlignment="1">
      <alignment vertical="center" wrapText="1"/>
    </xf>
    <xf numFmtId="0" fontId="0" fillId="0" borderId="0" xfId="0" applyAlignment="1">
      <alignment horizontal="righ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10</xdr:col>
      <xdr:colOff>600075</xdr:colOff>
      <xdr:row>82</xdr:row>
      <xdr:rowOff>142875</xdr:rowOff>
    </xdr:to>
    <xdr:pic>
      <xdr:nvPicPr>
        <xdr:cNvPr id="3" name="Kuva 2">
          <a:extLst>
            <a:ext uri="{FF2B5EF4-FFF2-40B4-BE49-F238E27FC236}">
              <a16:creationId xmlns:a16="http://schemas.microsoft.com/office/drawing/2014/main" id="{17CD4171-03DD-4271-F25A-3ACDFF20D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4277975"/>
          <a:ext cx="7667625"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Nastolin Heidi" id="{E3EE4F8E-6A55-4CEE-A30A-201079666765}" userId="S::heidi.nastolin@itauusimaa.fi::bdef5c5e-81ee-4eaf-9aee-7eb3abb57ea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22" dT="2025-12-12T09:10:26.00" personId="{E3EE4F8E-6A55-4CEE-A30A-201079666765}" id="{04B19D8A-82C0-46BF-BCB6-5169E461EEF9}">
    <text xml:space="preserve">Sisältyy ympvrk, Alk. 2026 toukokuussa? yhteisöllisessä kaikki tukipalvelut joihin sisältyy myös ateriat myönnetään erikseen palveluntarpeenarvioinnin perusteella, kotihoidon tunnit määräytyvät asiakkaan tarpeen mukaan palvelutarpeen arvioinnin perusteella, hinta hyvinvointialueen asiakasmaksutaulukon mukaiset hinnat. Tällä hetkellä perusmaksu, johon sisältyy pesulapalvelu, siivous ja turvapuhelin Omenamäessä. Sipoon yhteisöllisessä perusmaksu johon sisältyy siivous, sähkö ja turvapuhelin.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BC9F-50CB-40BA-A8A2-14DEF1E0AFA0}">
  <dimension ref="A3:AD75"/>
  <sheetViews>
    <sheetView tabSelected="1" topLeftCell="A23" workbookViewId="0">
      <selection activeCell="K52" sqref="K52"/>
    </sheetView>
  </sheetViews>
  <sheetFormatPr defaultRowHeight="15" x14ac:dyDescent="0.25"/>
  <cols>
    <col min="3" max="3" width="20.140625" customWidth="1"/>
    <col min="4" max="4" width="15.42578125" customWidth="1"/>
    <col min="6" max="6" width="12" customWidth="1"/>
    <col min="8" max="9" width="9.140625" style="8"/>
    <col min="10" max="10" width="12.7109375" style="6" customWidth="1"/>
    <col min="11" max="11" width="13.42578125" style="6" customWidth="1"/>
    <col min="12" max="12" width="9" style="6" customWidth="1"/>
    <col min="13" max="14" width="13" style="6" customWidth="1"/>
    <col min="15" max="15" width="10.85546875" style="6" customWidth="1"/>
    <col min="16" max="16" width="14.85546875" customWidth="1"/>
    <col min="17" max="17" width="13.5703125" customWidth="1"/>
    <col min="18" max="18" width="20.7109375" customWidth="1"/>
    <col min="19" max="19" width="13.28515625" style="8" customWidth="1"/>
    <col min="20" max="20" width="11.42578125" customWidth="1"/>
    <col min="21" max="21" width="16.28515625" customWidth="1"/>
    <col min="22" max="22" width="13.85546875" customWidth="1"/>
    <col min="23" max="23" width="14.7109375" customWidth="1"/>
    <col min="25" max="25" width="23.42578125" customWidth="1"/>
    <col min="26" max="26" width="7.140625" customWidth="1"/>
    <col min="27" max="27" width="18.7109375" customWidth="1"/>
    <col min="28" max="28" width="81.42578125" customWidth="1"/>
    <col min="29" max="29" width="6.5703125" customWidth="1"/>
    <col min="30" max="30" width="9.140625" hidden="1" customWidth="1"/>
    <col min="31" max="31" width="7.85546875" customWidth="1"/>
    <col min="32" max="32" width="88.140625" customWidth="1"/>
  </cols>
  <sheetData>
    <row r="3" spans="2:28" x14ac:dyDescent="0.25">
      <c r="C3" s="22" t="s">
        <v>227</v>
      </c>
    </row>
    <row r="4" spans="2:28" x14ac:dyDescent="0.25">
      <c r="C4" s="22" t="s">
        <v>136</v>
      </c>
      <c r="D4" s="23"/>
    </row>
    <row r="5" spans="2:28" x14ac:dyDescent="0.25">
      <c r="B5" t="s">
        <v>138</v>
      </c>
    </row>
    <row r="6" spans="2:28" x14ac:dyDescent="0.25">
      <c r="H6" s="10" t="s">
        <v>40</v>
      </c>
      <c r="M6" s="10" t="s">
        <v>104</v>
      </c>
      <c r="N6" s="10"/>
      <c r="S6" s="20" t="s">
        <v>41</v>
      </c>
      <c r="T6" s="12" t="s">
        <v>42</v>
      </c>
      <c r="U6" s="11" t="s">
        <v>50</v>
      </c>
      <c r="V6" s="12" t="s">
        <v>43</v>
      </c>
      <c r="W6" s="12" t="s">
        <v>44</v>
      </c>
      <c r="X6" s="11" t="s">
        <v>45</v>
      </c>
      <c r="Y6" s="11" t="s">
        <v>46</v>
      </c>
    </row>
    <row r="7" spans="2:28" x14ac:dyDescent="0.25">
      <c r="C7" s="4" t="s">
        <v>0</v>
      </c>
      <c r="D7" s="11" t="s">
        <v>142</v>
      </c>
      <c r="E7" s="11" t="s">
        <v>19</v>
      </c>
      <c r="F7" s="11" t="s">
        <v>143</v>
      </c>
      <c r="G7" s="11" t="s">
        <v>19</v>
      </c>
      <c r="H7" s="10" t="s">
        <v>23</v>
      </c>
      <c r="I7" s="10" t="s">
        <v>26</v>
      </c>
      <c r="J7" s="10" t="s">
        <v>27</v>
      </c>
      <c r="K7" s="10" t="s">
        <v>95</v>
      </c>
      <c r="L7" s="10" t="s">
        <v>97</v>
      </c>
      <c r="M7" s="10" t="s">
        <v>103</v>
      </c>
      <c r="N7" s="10" t="s">
        <v>198</v>
      </c>
      <c r="O7" s="10" t="s">
        <v>99</v>
      </c>
      <c r="P7" s="11" t="s">
        <v>82</v>
      </c>
      <c r="Q7" s="11" t="s">
        <v>84</v>
      </c>
      <c r="R7" s="20" t="s">
        <v>94</v>
      </c>
      <c r="S7" s="20" t="s">
        <v>28</v>
      </c>
      <c r="T7" s="12" t="s">
        <v>29</v>
      </c>
      <c r="U7" s="11" t="s">
        <v>51</v>
      </c>
      <c r="V7" s="12" t="s">
        <v>155</v>
      </c>
      <c r="W7" s="12" t="s">
        <v>38</v>
      </c>
      <c r="X7" s="11" t="s">
        <v>32</v>
      </c>
      <c r="Y7" s="11" t="s">
        <v>33</v>
      </c>
      <c r="AA7" t="s">
        <v>244</v>
      </c>
    </row>
    <row r="8" spans="2:28" ht="16.5" customHeight="1" x14ac:dyDescent="0.25">
      <c r="B8" s="4" t="s">
        <v>36</v>
      </c>
      <c r="C8" s="4"/>
      <c r="D8" s="4"/>
      <c r="E8" s="4"/>
      <c r="F8" s="4"/>
      <c r="G8" s="4"/>
      <c r="H8" s="10" t="s">
        <v>24</v>
      </c>
      <c r="I8" s="10" t="s">
        <v>137</v>
      </c>
      <c r="J8" s="10" t="s">
        <v>137</v>
      </c>
      <c r="K8" s="10" t="s">
        <v>137</v>
      </c>
      <c r="L8" s="10" t="s">
        <v>98</v>
      </c>
      <c r="M8" s="10" t="s">
        <v>137</v>
      </c>
      <c r="N8" s="10"/>
      <c r="P8" s="4"/>
      <c r="Q8" s="3" t="s">
        <v>83</v>
      </c>
      <c r="R8" s="4"/>
      <c r="S8" s="21" t="s">
        <v>34</v>
      </c>
      <c r="T8" s="12" t="s">
        <v>30</v>
      </c>
      <c r="U8" s="11" t="s">
        <v>52</v>
      </c>
      <c r="V8" s="12" t="s">
        <v>31</v>
      </c>
      <c r="W8" s="12" t="s">
        <v>39</v>
      </c>
      <c r="X8" s="4"/>
      <c r="Y8" s="4"/>
      <c r="AA8" s="41" t="s">
        <v>228</v>
      </c>
      <c r="AB8" s="41" t="s">
        <v>229</v>
      </c>
    </row>
    <row r="9" spans="2:28" ht="21" customHeight="1" x14ac:dyDescent="0.25">
      <c r="C9" s="4"/>
      <c r="D9" s="4"/>
      <c r="E9" s="4"/>
      <c r="F9" s="4"/>
      <c r="G9" s="4"/>
      <c r="H9" s="10" t="s">
        <v>25</v>
      </c>
      <c r="I9" s="6"/>
      <c r="P9" s="13" t="s">
        <v>79</v>
      </c>
      <c r="Q9" s="13"/>
      <c r="R9" s="13"/>
      <c r="S9" s="6" t="s">
        <v>35</v>
      </c>
      <c r="T9" s="4" t="s">
        <v>135</v>
      </c>
      <c r="U9" s="11" t="s">
        <v>53</v>
      </c>
      <c r="V9" s="12" t="s">
        <v>100</v>
      </c>
      <c r="W9" s="4"/>
      <c r="X9" s="4"/>
      <c r="Y9" s="4"/>
      <c r="AA9" s="41" t="s">
        <v>230</v>
      </c>
      <c r="AB9" s="41" t="s">
        <v>231</v>
      </c>
    </row>
    <row r="10" spans="2:28" ht="18.75" customHeight="1" x14ac:dyDescent="0.25">
      <c r="B10" s="23" t="s">
        <v>1</v>
      </c>
      <c r="C10" t="s">
        <v>2</v>
      </c>
      <c r="D10" t="s">
        <v>20</v>
      </c>
      <c r="E10">
        <v>60</v>
      </c>
      <c r="G10" t="s">
        <v>129</v>
      </c>
      <c r="H10" s="8" t="s">
        <v>54</v>
      </c>
      <c r="I10" s="8">
        <v>205.69</v>
      </c>
      <c r="J10" s="7">
        <f>I10*30</f>
        <v>6170.7</v>
      </c>
      <c r="K10" s="7">
        <v>520</v>
      </c>
      <c r="L10" s="14" t="s">
        <v>105</v>
      </c>
      <c r="M10" s="7">
        <v>195</v>
      </c>
      <c r="N10" s="7"/>
      <c r="O10" s="7" t="s">
        <v>102</v>
      </c>
      <c r="P10" s="3" t="s">
        <v>56</v>
      </c>
      <c r="Q10" s="3" t="s">
        <v>121</v>
      </c>
      <c r="R10" s="18" t="s">
        <v>216</v>
      </c>
      <c r="S10" s="19">
        <v>4</v>
      </c>
      <c r="T10" s="37" t="s">
        <v>152</v>
      </c>
      <c r="U10" s="37" t="s">
        <v>152</v>
      </c>
      <c r="V10" s="37" t="s">
        <v>152</v>
      </c>
      <c r="W10" s="37" t="s">
        <v>152</v>
      </c>
      <c r="X10" s="38" t="s">
        <v>109</v>
      </c>
      <c r="Y10" s="38" t="s">
        <v>122</v>
      </c>
      <c r="AA10" s="41" t="s">
        <v>232</v>
      </c>
      <c r="AB10" s="41" t="s">
        <v>233</v>
      </c>
    </row>
    <row r="11" spans="2:28" ht="19.5" customHeight="1" x14ac:dyDescent="0.25">
      <c r="B11" s="23" t="s">
        <v>1</v>
      </c>
      <c r="C11" t="s">
        <v>3</v>
      </c>
      <c r="D11" t="s">
        <v>20</v>
      </c>
      <c r="E11">
        <v>60</v>
      </c>
      <c r="G11" t="s">
        <v>129</v>
      </c>
      <c r="H11" s="8" t="s">
        <v>54</v>
      </c>
      <c r="I11" s="8">
        <v>193.42</v>
      </c>
      <c r="J11" s="7">
        <f t="shared" ref="J11:J53" si="0">I11*30</f>
        <v>5802.5999999999995</v>
      </c>
      <c r="K11" s="7">
        <v>610</v>
      </c>
      <c r="L11" s="14" t="s">
        <v>105</v>
      </c>
      <c r="M11" s="7">
        <v>195</v>
      </c>
      <c r="N11" s="7"/>
      <c r="O11" s="7" t="s">
        <v>102</v>
      </c>
      <c r="P11" s="3" t="s">
        <v>56</v>
      </c>
      <c r="Q11" s="3" t="s">
        <v>121</v>
      </c>
      <c r="R11" s="18" t="s">
        <v>216</v>
      </c>
      <c r="S11" s="19">
        <v>4</v>
      </c>
      <c r="T11" s="37" t="s">
        <v>152</v>
      </c>
      <c r="U11" s="37" t="s">
        <v>152</v>
      </c>
      <c r="V11" s="37" t="s">
        <v>152</v>
      </c>
      <c r="W11" s="37" t="s">
        <v>152</v>
      </c>
      <c r="X11" s="38" t="s">
        <v>109</v>
      </c>
      <c r="Y11" s="38" t="s">
        <v>122</v>
      </c>
      <c r="AA11" s="41" t="s">
        <v>234</v>
      </c>
      <c r="AB11" s="41" t="s">
        <v>235</v>
      </c>
    </row>
    <row r="12" spans="2:28" ht="15.75" customHeight="1" x14ac:dyDescent="0.25">
      <c r="B12" s="23" t="s">
        <v>1</v>
      </c>
      <c r="C12" t="s">
        <v>4</v>
      </c>
      <c r="D12" t="s">
        <v>20</v>
      </c>
      <c r="E12">
        <v>60</v>
      </c>
      <c r="G12" t="s">
        <v>129</v>
      </c>
      <c r="H12" s="8" t="s">
        <v>54</v>
      </c>
      <c r="I12" s="8">
        <v>192.86</v>
      </c>
      <c r="J12" s="7">
        <f t="shared" si="0"/>
        <v>5785.8</v>
      </c>
      <c r="K12" s="7">
        <v>605</v>
      </c>
      <c r="L12" s="14" t="s">
        <v>105</v>
      </c>
      <c r="M12" s="7">
        <v>195</v>
      </c>
      <c r="N12" s="7"/>
      <c r="O12" s="7" t="s">
        <v>102</v>
      </c>
      <c r="P12" s="3" t="s">
        <v>56</v>
      </c>
      <c r="Q12" s="3" t="s">
        <v>121</v>
      </c>
      <c r="R12" s="18" t="s">
        <v>217</v>
      </c>
      <c r="S12" s="19">
        <v>4</v>
      </c>
      <c r="T12" s="37" t="s">
        <v>152</v>
      </c>
      <c r="U12" s="37" t="s">
        <v>152</v>
      </c>
      <c r="V12" s="37" t="s">
        <v>152</v>
      </c>
      <c r="W12" s="37" t="s">
        <v>152</v>
      </c>
      <c r="X12" s="38" t="s">
        <v>109</v>
      </c>
      <c r="Y12" s="38" t="s">
        <v>122</v>
      </c>
      <c r="AA12" s="41" t="s">
        <v>236</v>
      </c>
      <c r="AB12" s="41" t="s">
        <v>237</v>
      </c>
    </row>
    <row r="13" spans="2:28" ht="18.75" customHeight="1" x14ac:dyDescent="0.25">
      <c r="B13" s="23" t="s">
        <v>1</v>
      </c>
      <c r="C13" t="s">
        <v>5</v>
      </c>
      <c r="D13" t="s">
        <v>20</v>
      </c>
      <c r="E13">
        <v>52</v>
      </c>
      <c r="F13" t="s">
        <v>77</v>
      </c>
      <c r="G13" t="s">
        <v>144</v>
      </c>
      <c r="H13" s="8" t="s">
        <v>54</v>
      </c>
      <c r="I13" s="8">
        <v>226.81</v>
      </c>
      <c r="J13" s="7">
        <f t="shared" si="0"/>
        <v>6804.3</v>
      </c>
      <c r="K13" s="7" t="s">
        <v>118</v>
      </c>
      <c r="L13" s="14" t="s">
        <v>105</v>
      </c>
      <c r="M13" s="7">
        <v>195</v>
      </c>
      <c r="N13" s="7"/>
      <c r="O13" s="7" t="s">
        <v>102</v>
      </c>
      <c r="P13" s="3" t="s">
        <v>56</v>
      </c>
      <c r="Q13" s="3" t="s">
        <v>121</v>
      </c>
      <c r="R13" s="18" t="s">
        <v>218</v>
      </c>
      <c r="S13" s="19">
        <v>4</v>
      </c>
      <c r="T13" s="37" t="s">
        <v>152</v>
      </c>
      <c r="U13" s="37" t="s">
        <v>152</v>
      </c>
      <c r="V13" s="37" t="s">
        <v>152</v>
      </c>
      <c r="W13" s="37" t="s">
        <v>152</v>
      </c>
      <c r="X13" s="38" t="s">
        <v>109</v>
      </c>
      <c r="Y13" s="38" t="s">
        <v>122</v>
      </c>
      <c r="AA13" s="41" t="s">
        <v>238</v>
      </c>
      <c r="AB13" s="41" t="s">
        <v>239</v>
      </c>
    </row>
    <row r="14" spans="2:28" ht="15" customHeight="1" x14ac:dyDescent="0.25">
      <c r="J14" s="7"/>
      <c r="K14" s="7"/>
      <c r="L14" s="7"/>
      <c r="M14" s="7"/>
      <c r="N14" s="7"/>
      <c r="O14" s="7"/>
      <c r="P14" s="3"/>
      <c r="R14" s="19"/>
      <c r="S14" s="19"/>
      <c r="T14" s="37"/>
      <c r="U14" s="38"/>
      <c r="V14" s="38"/>
      <c r="W14" s="38"/>
      <c r="X14" s="38"/>
      <c r="Y14" s="38"/>
      <c r="AA14" s="41" t="s">
        <v>240</v>
      </c>
      <c r="AB14" s="41" t="s">
        <v>241</v>
      </c>
    </row>
    <row r="15" spans="2:28" x14ac:dyDescent="0.25">
      <c r="B15" s="23" t="s">
        <v>6</v>
      </c>
      <c r="C15" t="s">
        <v>7</v>
      </c>
      <c r="D15" t="s">
        <v>20</v>
      </c>
      <c r="E15">
        <v>22</v>
      </c>
      <c r="G15" t="s">
        <v>129</v>
      </c>
      <c r="H15" s="8" t="s">
        <v>54</v>
      </c>
      <c r="I15" s="8">
        <v>214.79</v>
      </c>
      <c r="J15" s="7">
        <f t="shared" si="0"/>
        <v>6443.7</v>
      </c>
      <c r="K15" s="7" t="s">
        <v>119</v>
      </c>
      <c r="L15" s="14" t="s">
        <v>105</v>
      </c>
      <c r="M15" s="7">
        <v>195</v>
      </c>
      <c r="N15" s="7"/>
      <c r="O15" s="7" t="s">
        <v>102</v>
      </c>
      <c r="P15" s="3" t="s">
        <v>56</v>
      </c>
      <c r="Q15" s="3" t="s">
        <v>121</v>
      </c>
      <c r="R15" s="19" t="s">
        <v>219</v>
      </c>
      <c r="S15" s="19">
        <v>2</v>
      </c>
      <c r="T15" s="37" t="s">
        <v>161</v>
      </c>
      <c r="U15" s="39" t="s">
        <v>107</v>
      </c>
      <c r="V15" s="38" t="s">
        <v>221</v>
      </c>
      <c r="W15" s="40" t="s">
        <v>152</v>
      </c>
      <c r="X15" s="38" t="s">
        <v>110</v>
      </c>
      <c r="Y15" s="38" t="s">
        <v>123</v>
      </c>
    </row>
    <row r="16" spans="2:28" x14ac:dyDescent="0.25">
      <c r="B16" s="23" t="s">
        <v>6</v>
      </c>
      <c r="C16" t="s">
        <v>8</v>
      </c>
      <c r="D16" t="s">
        <v>20</v>
      </c>
      <c r="E16">
        <v>30</v>
      </c>
      <c r="G16" t="s">
        <v>129</v>
      </c>
      <c r="H16" s="8" t="s">
        <v>54</v>
      </c>
      <c r="I16" s="8">
        <v>241.41</v>
      </c>
      <c r="J16" s="7">
        <f t="shared" si="0"/>
        <v>7242.3</v>
      </c>
      <c r="K16" s="7" t="s">
        <v>120</v>
      </c>
      <c r="L16" s="14" t="s">
        <v>105</v>
      </c>
      <c r="M16" s="7">
        <v>195</v>
      </c>
      <c r="N16" s="7"/>
      <c r="O16" s="7" t="s">
        <v>102</v>
      </c>
      <c r="P16" s="3" t="s">
        <v>56</v>
      </c>
      <c r="Q16" s="3" t="s">
        <v>121</v>
      </c>
      <c r="R16" s="19" t="s">
        <v>219</v>
      </c>
      <c r="S16" s="19">
        <v>2</v>
      </c>
      <c r="T16" s="37" t="s">
        <v>161</v>
      </c>
      <c r="U16" s="39" t="s">
        <v>107</v>
      </c>
      <c r="V16" s="38" t="s">
        <v>221</v>
      </c>
      <c r="W16" s="40" t="s">
        <v>152</v>
      </c>
      <c r="X16" s="38" t="s">
        <v>130</v>
      </c>
      <c r="Y16" s="38" t="s">
        <v>123</v>
      </c>
    </row>
    <row r="17" spans="1:28" x14ac:dyDescent="0.25">
      <c r="B17" s="23" t="s">
        <v>6</v>
      </c>
      <c r="C17" t="s">
        <v>150</v>
      </c>
      <c r="F17" t="s">
        <v>151</v>
      </c>
      <c r="G17">
        <v>28</v>
      </c>
      <c r="H17" s="8" t="s">
        <v>54</v>
      </c>
      <c r="J17" s="7"/>
      <c r="K17" s="7"/>
      <c r="L17" s="14" t="s">
        <v>105</v>
      </c>
      <c r="M17" s="7">
        <v>195</v>
      </c>
      <c r="N17" s="7"/>
      <c r="O17" s="7" t="s">
        <v>102</v>
      </c>
      <c r="P17" s="3" t="s">
        <v>152</v>
      </c>
      <c r="R17" s="19"/>
      <c r="S17" s="19"/>
      <c r="T17" s="38"/>
      <c r="U17" s="38"/>
      <c r="V17" s="38"/>
      <c r="W17" s="38"/>
      <c r="X17" s="38"/>
      <c r="Y17" s="38"/>
      <c r="AA17" s="42" t="s">
        <v>242</v>
      </c>
      <c r="AB17" t="s">
        <v>243</v>
      </c>
    </row>
    <row r="18" spans="1:28" ht="15.75" customHeight="1" x14ac:dyDescent="0.25">
      <c r="J18" s="7"/>
      <c r="K18" s="7"/>
      <c r="L18" s="7"/>
      <c r="M18" s="7"/>
      <c r="N18" s="7"/>
      <c r="O18" s="7"/>
      <c r="P18" s="3"/>
      <c r="R18" s="19"/>
      <c r="S18" s="19"/>
      <c r="T18" s="38"/>
      <c r="U18" s="38"/>
      <c r="V18" s="38"/>
      <c r="W18" s="38"/>
      <c r="X18" s="38"/>
      <c r="Y18" s="38"/>
      <c r="AA18" s="43"/>
    </row>
    <row r="19" spans="1:28" x14ac:dyDescent="0.25">
      <c r="B19" s="23" t="s">
        <v>9</v>
      </c>
      <c r="C19" t="s">
        <v>10</v>
      </c>
      <c r="D19" t="s">
        <v>20</v>
      </c>
      <c r="E19">
        <v>28</v>
      </c>
      <c r="F19" t="s">
        <v>21</v>
      </c>
      <c r="G19">
        <v>6</v>
      </c>
      <c r="H19" s="8" t="s">
        <v>55</v>
      </c>
      <c r="I19" s="8">
        <v>224.06</v>
      </c>
      <c r="J19" s="7">
        <f t="shared" si="0"/>
        <v>6721.8</v>
      </c>
      <c r="K19" s="7" t="s">
        <v>111</v>
      </c>
      <c r="L19" s="14" t="s">
        <v>105</v>
      </c>
      <c r="M19" s="7">
        <v>195</v>
      </c>
      <c r="N19" s="7"/>
      <c r="O19" s="7" t="s">
        <v>102</v>
      </c>
      <c r="P19" s="3" t="s">
        <v>57</v>
      </c>
      <c r="Q19" s="3" t="s">
        <v>121</v>
      </c>
      <c r="R19" s="19" t="s">
        <v>145</v>
      </c>
      <c r="S19" s="19">
        <v>3</v>
      </c>
      <c r="T19" s="38" t="s">
        <v>152</v>
      </c>
      <c r="U19" s="39" t="s">
        <v>106</v>
      </c>
      <c r="V19" s="38" t="s">
        <v>222</v>
      </c>
      <c r="W19" s="38" t="s">
        <v>152</v>
      </c>
      <c r="X19" s="38" t="s">
        <v>109</v>
      </c>
      <c r="Y19" s="38" t="s">
        <v>124</v>
      </c>
    </row>
    <row r="20" spans="1:28" x14ac:dyDescent="0.25">
      <c r="B20" s="23" t="s">
        <v>9</v>
      </c>
      <c r="C20" t="s">
        <v>11</v>
      </c>
      <c r="D20" t="s">
        <v>20</v>
      </c>
      <c r="E20">
        <v>56</v>
      </c>
      <c r="G20" t="s">
        <v>129</v>
      </c>
      <c r="H20" s="8" t="s">
        <v>55</v>
      </c>
      <c r="I20" s="8">
        <v>196.81</v>
      </c>
      <c r="J20" s="7">
        <f t="shared" si="0"/>
        <v>5904.3</v>
      </c>
      <c r="K20" s="7" t="s">
        <v>112</v>
      </c>
      <c r="L20" s="14" t="s">
        <v>105</v>
      </c>
      <c r="M20" s="7">
        <v>195</v>
      </c>
      <c r="N20" s="7"/>
      <c r="O20" s="7" t="s">
        <v>102</v>
      </c>
      <c r="P20" s="3" t="s">
        <v>56</v>
      </c>
      <c r="Q20" s="3" t="s">
        <v>121</v>
      </c>
      <c r="R20" s="19" t="s">
        <v>145</v>
      </c>
      <c r="S20" s="19">
        <v>4</v>
      </c>
      <c r="T20" s="38" t="s">
        <v>152</v>
      </c>
      <c r="U20" s="38" t="s">
        <v>106</v>
      </c>
      <c r="V20" s="38"/>
      <c r="W20" s="38"/>
      <c r="X20" s="38" t="s">
        <v>109</v>
      </c>
      <c r="Y20" s="38" t="s">
        <v>124</v>
      </c>
    </row>
    <row r="21" spans="1:28" x14ac:dyDescent="0.25">
      <c r="B21" s="23" t="s">
        <v>9</v>
      </c>
      <c r="C21" t="s">
        <v>12</v>
      </c>
      <c r="D21" t="s">
        <v>20</v>
      </c>
      <c r="E21">
        <v>14</v>
      </c>
      <c r="F21" t="s">
        <v>21</v>
      </c>
      <c r="G21">
        <v>6</v>
      </c>
      <c r="H21" s="8" t="s">
        <v>55</v>
      </c>
      <c r="I21" s="8">
        <v>207.17</v>
      </c>
      <c r="J21" s="7">
        <f t="shared" si="0"/>
        <v>6215.0999999999995</v>
      </c>
      <c r="K21" s="7" t="s">
        <v>113</v>
      </c>
      <c r="L21" s="14" t="s">
        <v>105</v>
      </c>
      <c r="M21" s="7">
        <v>195</v>
      </c>
      <c r="N21" s="7"/>
      <c r="O21" s="7" t="s">
        <v>102</v>
      </c>
      <c r="P21" s="3" t="s">
        <v>58</v>
      </c>
      <c r="Q21" s="3" t="s">
        <v>121</v>
      </c>
      <c r="R21" s="19" t="s">
        <v>145</v>
      </c>
      <c r="S21" s="19">
        <v>2</v>
      </c>
      <c r="T21" s="38" t="s">
        <v>161</v>
      </c>
      <c r="U21" s="38" t="s">
        <v>108</v>
      </c>
      <c r="V21" s="38" t="s">
        <v>221</v>
      </c>
      <c r="W21" s="38" t="s">
        <v>152</v>
      </c>
      <c r="X21" s="38" t="s">
        <v>109</v>
      </c>
      <c r="Y21" s="38" t="s">
        <v>124</v>
      </c>
    </row>
    <row r="22" spans="1:28" x14ac:dyDescent="0.25">
      <c r="B22" s="23" t="s">
        <v>9</v>
      </c>
      <c r="C22" t="s">
        <v>101</v>
      </c>
      <c r="D22" t="s">
        <v>71</v>
      </c>
      <c r="E22">
        <v>15</v>
      </c>
      <c r="F22" t="s">
        <v>77</v>
      </c>
      <c r="G22">
        <v>12</v>
      </c>
      <c r="H22" s="9" t="s">
        <v>60</v>
      </c>
      <c r="I22" s="8">
        <v>222.72</v>
      </c>
      <c r="J22" s="7">
        <f t="shared" si="0"/>
        <v>6681.6</v>
      </c>
      <c r="K22" s="7" t="s">
        <v>114</v>
      </c>
      <c r="L22" s="14" t="s">
        <v>105</v>
      </c>
      <c r="M22" s="7">
        <v>195</v>
      </c>
      <c r="N22" s="7"/>
      <c r="O22" s="7" t="s">
        <v>102</v>
      </c>
      <c r="P22" s="3" t="s">
        <v>80</v>
      </c>
      <c r="Q22" s="3" t="s">
        <v>121</v>
      </c>
      <c r="R22" s="19" t="s">
        <v>145</v>
      </c>
      <c r="S22" s="19">
        <v>3</v>
      </c>
      <c r="T22" s="38" t="s">
        <v>152</v>
      </c>
      <c r="U22" s="38" t="s">
        <v>106</v>
      </c>
      <c r="V22" s="38" t="s">
        <v>223</v>
      </c>
      <c r="W22" s="38" t="s">
        <v>152</v>
      </c>
      <c r="X22" s="38" t="s">
        <v>109</v>
      </c>
      <c r="Y22" s="38" t="s">
        <v>128</v>
      </c>
    </row>
    <row r="23" spans="1:28" x14ac:dyDescent="0.25">
      <c r="J23" s="7"/>
      <c r="K23" s="7"/>
      <c r="L23" s="7"/>
      <c r="M23" s="7"/>
      <c r="N23" s="7"/>
      <c r="O23" s="7"/>
      <c r="P23" s="3"/>
      <c r="R23" s="19"/>
      <c r="S23" s="19"/>
      <c r="T23" s="38"/>
      <c r="U23" s="38"/>
      <c r="V23" s="38"/>
      <c r="W23" s="38"/>
      <c r="X23" s="38"/>
      <c r="Y23" s="38"/>
    </row>
    <row r="24" spans="1:28" x14ac:dyDescent="0.25">
      <c r="B24" s="23" t="s">
        <v>13</v>
      </c>
      <c r="C24" t="s">
        <v>14</v>
      </c>
      <c r="D24" t="s">
        <v>20</v>
      </c>
      <c r="E24">
        <v>20</v>
      </c>
      <c r="F24" t="s">
        <v>21</v>
      </c>
      <c r="G24">
        <v>10</v>
      </c>
      <c r="H24" s="8" t="s">
        <v>55</v>
      </c>
      <c r="I24" s="8">
        <v>233.14</v>
      </c>
      <c r="J24" s="7">
        <f t="shared" si="0"/>
        <v>6994.2</v>
      </c>
      <c r="K24" s="7" t="s">
        <v>117</v>
      </c>
      <c r="L24" s="14" t="s">
        <v>105</v>
      </c>
      <c r="M24" s="7">
        <v>195</v>
      </c>
      <c r="N24" s="7"/>
      <c r="O24" s="7" t="s">
        <v>102</v>
      </c>
      <c r="P24" s="3" t="s">
        <v>59</v>
      </c>
      <c r="Q24" s="3" t="s">
        <v>121</v>
      </c>
      <c r="R24" s="19" t="s">
        <v>146</v>
      </c>
      <c r="S24" s="19">
        <v>2</v>
      </c>
      <c r="T24" s="38" t="s">
        <v>161</v>
      </c>
      <c r="U24" s="38" t="s">
        <v>107</v>
      </c>
      <c r="V24" s="38" t="s">
        <v>224</v>
      </c>
      <c r="W24" s="38" t="s">
        <v>152</v>
      </c>
      <c r="X24" s="38" t="s">
        <v>109</v>
      </c>
      <c r="Y24" s="38" t="s">
        <v>125</v>
      </c>
    </row>
    <row r="25" spans="1:28" x14ac:dyDescent="0.25">
      <c r="J25" s="7"/>
      <c r="K25" s="7"/>
      <c r="L25" s="7"/>
      <c r="M25" s="7"/>
      <c r="N25" s="7"/>
      <c r="O25" s="7"/>
      <c r="P25" s="3"/>
      <c r="R25" s="19"/>
      <c r="S25" s="19"/>
      <c r="T25" s="38"/>
      <c r="U25" s="38"/>
      <c r="V25" s="38"/>
      <c r="W25" s="38"/>
      <c r="X25" s="38"/>
      <c r="Y25" s="38"/>
    </row>
    <row r="26" spans="1:28" x14ac:dyDescent="0.25">
      <c r="B26" s="23" t="s">
        <v>15</v>
      </c>
      <c r="C26" t="s">
        <v>16</v>
      </c>
      <c r="D26" t="s">
        <v>20</v>
      </c>
      <c r="E26">
        <v>19</v>
      </c>
      <c r="G26" t="s">
        <v>129</v>
      </c>
      <c r="H26" s="8" t="s">
        <v>54</v>
      </c>
      <c r="I26" s="8">
        <v>208.35</v>
      </c>
      <c r="J26" s="7">
        <f t="shared" si="0"/>
        <v>6250.5</v>
      </c>
      <c r="K26" s="7" t="s">
        <v>116</v>
      </c>
      <c r="L26" s="14" t="s">
        <v>105</v>
      </c>
      <c r="M26" s="7">
        <v>195</v>
      </c>
      <c r="N26" s="7"/>
      <c r="O26" s="7" t="s">
        <v>102</v>
      </c>
      <c r="P26" s="3" t="s">
        <v>56</v>
      </c>
      <c r="Q26" s="3" t="s">
        <v>121</v>
      </c>
      <c r="R26" s="19" t="s">
        <v>147</v>
      </c>
      <c r="S26" s="19">
        <v>3</v>
      </c>
      <c r="T26" s="38" t="s">
        <v>161</v>
      </c>
      <c r="U26" s="38" t="s">
        <v>106</v>
      </c>
      <c r="V26" s="38" t="s">
        <v>225</v>
      </c>
      <c r="W26" s="38" t="s">
        <v>152</v>
      </c>
      <c r="X26" s="38" t="s">
        <v>109</v>
      </c>
      <c r="Y26" s="38" t="s">
        <v>126</v>
      </c>
    </row>
    <row r="27" spans="1:28" x14ac:dyDescent="0.25">
      <c r="J27" s="7"/>
      <c r="K27" s="7"/>
      <c r="L27" s="7"/>
      <c r="M27" s="7"/>
      <c r="N27" s="7"/>
      <c r="O27" s="7"/>
      <c r="P27" s="3"/>
      <c r="R27" s="19"/>
      <c r="S27" s="19"/>
      <c r="T27" s="38"/>
      <c r="U27" s="38"/>
      <c r="V27" s="38"/>
      <c r="W27" s="38"/>
      <c r="X27" s="38"/>
      <c r="Y27" s="38"/>
    </row>
    <row r="28" spans="1:28" x14ac:dyDescent="0.25">
      <c r="A28">
        <v>13</v>
      </c>
      <c r="B28" s="23" t="s">
        <v>17</v>
      </c>
      <c r="C28" t="s">
        <v>18</v>
      </c>
      <c r="D28" t="s">
        <v>20</v>
      </c>
      <c r="E28">
        <v>29</v>
      </c>
      <c r="F28" t="s">
        <v>22</v>
      </c>
      <c r="G28">
        <v>1</v>
      </c>
      <c r="H28" s="8" t="s">
        <v>55</v>
      </c>
      <c r="I28" s="8">
        <v>210.02</v>
      </c>
      <c r="J28" s="7">
        <f t="shared" si="0"/>
        <v>6300.6</v>
      </c>
      <c r="K28" s="16" t="s">
        <v>115</v>
      </c>
      <c r="L28" s="14" t="s">
        <v>105</v>
      </c>
      <c r="M28" s="7">
        <v>195</v>
      </c>
      <c r="N28" s="7"/>
      <c r="O28" s="7" t="s">
        <v>102</v>
      </c>
      <c r="P28" s="3" t="s">
        <v>56</v>
      </c>
      <c r="Q28" s="3" t="s">
        <v>121</v>
      </c>
      <c r="R28" s="19" t="s">
        <v>148</v>
      </c>
      <c r="S28" s="19" t="s">
        <v>220</v>
      </c>
      <c r="T28" s="38" t="s">
        <v>152</v>
      </c>
      <c r="U28" s="38" t="s">
        <v>106</v>
      </c>
      <c r="V28" s="38" t="s">
        <v>226</v>
      </c>
      <c r="W28" s="38" t="s">
        <v>152</v>
      </c>
      <c r="X28" s="38" t="s">
        <v>109</v>
      </c>
      <c r="Y28" s="38" t="s">
        <v>127</v>
      </c>
    </row>
    <row r="29" spans="1:28" x14ac:dyDescent="0.25">
      <c r="A29" t="s">
        <v>138</v>
      </c>
      <c r="E29" s="11">
        <f>SUM(E10:E28)</f>
        <v>465</v>
      </c>
      <c r="G29" s="11">
        <f>SUM(G17:G28)</f>
        <v>63</v>
      </c>
      <c r="J29" s="7"/>
      <c r="K29" s="7"/>
      <c r="L29" s="14"/>
      <c r="M29" s="7"/>
      <c r="N29" s="7"/>
      <c r="O29" s="7"/>
      <c r="P29" s="3"/>
      <c r="Q29" s="3"/>
      <c r="R29" s="8"/>
    </row>
    <row r="30" spans="1:28" x14ac:dyDescent="0.25">
      <c r="B30" s="4" t="s">
        <v>61</v>
      </c>
      <c r="C30" s="4" t="s">
        <v>76</v>
      </c>
      <c r="H30" s="8" t="s">
        <v>212</v>
      </c>
      <c r="J30" s="7"/>
      <c r="K30" s="7"/>
      <c r="L30" s="14"/>
      <c r="M30" s="7"/>
      <c r="N30" s="7"/>
      <c r="O30" s="7"/>
      <c r="P30" s="3"/>
      <c r="Q30" s="3"/>
      <c r="S30" s="8" t="s">
        <v>245</v>
      </c>
      <c r="U30" s="10" t="s">
        <v>209</v>
      </c>
    </row>
    <row r="31" spans="1:28" x14ac:dyDescent="0.25">
      <c r="B31" s="23" t="s">
        <v>37</v>
      </c>
      <c r="C31" t="s">
        <v>62</v>
      </c>
      <c r="D31" t="s">
        <v>20</v>
      </c>
      <c r="E31">
        <v>25</v>
      </c>
      <c r="F31" t="s">
        <v>21</v>
      </c>
      <c r="G31">
        <v>5</v>
      </c>
      <c r="I31" s="8">
        <v>173</v>
      </c>
      <c r="J31" s="7">
        <f t="shared" si="0"/>
        <v>5190</v>
      </c>
      <c r="K31" s="7">
        <v>644</v>
      </c>
      <c r="L31" s="14" t="s">
        <v>152</v>
      </c>
      <c r="M31" s="7">
        <v>195</v>
      </c>
      <c r="N31" s="7"/>
      <c r="O31" s="7" t="s">
        <v>102</v>
      </c>
      <c r="P31" s="3" t="s">
        <v>81</v>
      </c>
      <c r="Q31" s="3" t="s">
        <v>121</v>
      </c>
      <c r="R31" s="5" t="s">
        <v>164</v>
      </c>
      <c r="S31" s="8">
        <v>5</v>
      </c>
      <c r="T31" t="s">
        <v>152</v>
      </c>
      <c r="U31" s="33">
        <v>505673554</v>
      </c>
      <c r="V31" t="s">
        <v>152</v>
      </c>
      <c r="W31" t="s">
        <v>152</v>
      </c>
      <c r="X31" t="s">
        <v>162</v>
      </c>
      <c r="Y31" t="s">
        <v>152</v>
      </c>
    </row>
    <row r="32" spans="1:28" x14ac:dyDescent="0.25">
      <c r="B32" s="23" t="s">
        <v>37</v>
      </c>
      <c r="C32" t="s">
        <v>63</v>
      </c>
      <c r="D32" t="s">
        <v>20</v>
      </c>
      <c r="E32">
        <v>9</v>
      </c>
      <c r="I32" s="8">
        <v>173</v>
      </c>
      <c r="J32" s="7">
        <f t="shared" si="0"/>
        <v>5190</v>
      </c>
      <c r="K32" s="7">
        <v>644</v>
      </c>
      <c r="L32" s="14" t="s">
        <v>152</v>
      </c>
      <c r="M32" s="7">
        <v>195</v>
      </c>
      <c r="N32" s="7"/>
      <c r="O32" s="7" t="s">
        <v>102</v>
      </c>
      <c r="P32" s="3" t="s">
        <v>81</v>
      </c>
      <c r="Q32" s="3" t="s">
        <v>121</v>
      </c>
      <c r="R32" s="5" t="s">
        <v>160</v>
      </c>
      <c r="S32" s="8">
        <v>4.5</v>
      </c>
      <c r="T32" t="s">
        <v>152</v>
      </c>
      <c r="U32" s="33">
        <v>16610660</v>
      </c>
      <c r="V32" t="s">
        <v>161</v>
      </c>
      <c r="W32" t="s">
        <v>152</v>
      </c>
      <c r="X32" t="s">
        <v>162</v>
      </c>
      <c r="Y32" t="s">
        <v>152</v>
      </c>
    </row>
    <row r="33" spans="1:26" x14ac:dyDescent="0.25">
      <c r="B33" s="23" t="s">
        <v>37</v>
      </c>
      <c r="C33" t="s">
        <v>64</v>
      </c>
      <c r="D33" t="s">
        <v>20</v>
      </c>
      <c r="E33">
        <v>6</v>
      </c>
      <c r="I33" s="8">
        <v>173</v>
      </c>
      <c r="J33" s="7">
        <f t="shared" si="0"/>
        <v>5190</v>
      </c>
      <c r="K33" s="7">
        <v>644</v>
      </c>
      <c r="L33" s="14" t="s">
        <v>152</v>
      </c>
      <c r="M33" s="7">
        <v>195</v>
      </c>
      <c r="N33" s="7"/>
      <c r="O33" s="7" t="s">
        <v>102</v>
      </c>
      <c r="P33" s="3" t="s">
        <v>81</v>
      </c>
      <c r="Q33" s="3" t="s">
        <v>121</v>
      </c>
      <c r="R33" s="5" t="s">
        <v>160</v>
      </c>
      <c r="S33" s="8">
        <v>4.5</v>
      </c>
      <c r="T33" t="s">
        <v>152</v>
      </c>
      <c r="U33" s="33">
        <v>16610660</v>
      </c>
      <c r="V33" t="s">
        <v>161</v>
      </c>
      <c r="W33" t="s">
        <v>152</v>
      </c>
      <c r="X33" t="s">
        <v>152</v>
      </c>
      <c r="Y33" t="s">
        <v>152</v>
      </c>
    </row>
    <row r="34" spans="1:26" x14ac:dyDescent="0.25">
      <c r="B34" s="23" t="s">
        <v>37</v>
      </c>
      <c r="C34" t="s">
        <v>149</v>
      </c>
      <c r="D34" t="s">
        <v>20</v>
      </c>
      <c r="E34">
        <v>41</v>
      </c>
      <c r="H34" s="8">
        <f>SUM(E31:E34)</f>
        <v>81</v>
      </c>
      <c r="I34" s="8">
        <v>140</v>
      </c>
      <c r="J34" s="7">
        <f>108*30.4</f>
        <v>3283.2</v>
      </c>
      <c r="K34" s="7">
        <v>495</v>
      </c>
      <c r="L34" s="14" t="s">
        <v>105</v>
      </c>
      <c r="M34" s="7">
        <v>195</v>
      </c>
      <c r="N34" s="7"/>
      <c r="O34" s="7" t="s">
        <v>102</v>
      </c>
      <c r="P34" s="3" t="s">
        <v>81</v>
      </c>
      <c r="Q34" s="3" t="s">
        <v>121</v>
      </c>
      <c r="R34" s="5" t="s">
        <v>156</v>
      </c>
      <c r="S34" s="8">
        <v>3</v>
      </c>
      <c r="T34" t="s">
        <v>152</v>
      </c>
      <c r="U34" s="33">
        <v>400203978</v>
      </c>
      <c r="V34" t="s">
        <v>152</v>
      </c>
      <c r="W34" t="s">
        <v>152</v>
      </c>
      <c r="X34" t="s">
        <v>152</v>
      </c>
      <c r="Y34" t="s">
        <v>152</v>
      </c>
    </row>
    <row r="35" spans="1:26" x14ac:dyDescent="0.25">
      <c r="B35" s="23" t="s">
        <v>9</v>
      </c>
      <c r="C35" t="s">
        <v>215</v>
      </c>
      <c r="D35" t="s">
        <v>214</v>
      </c>
      <c r="E35">
        <v>30</v>
      </c>
      <c r="I35" s="8" t="s">
        <v>213</v>
      </c>
      <c r="J35" s="7">
        <f>190*30</f>
        <v>5700</v>
      </c>
      <c r="K35" s="7">
        <v>644</v>
      </c>
      <c r="L35" s="14" t="s">
        <v>105</v>
      </c>
      <c r="M35" s="7">
        <v>195</v>
      </c>
      <c r="N35" s="7"/>
      <c r="O35" s="7" t="s">
        <v>102</v>
      </c>
      <c r="P35" s="3" t="s">
        <v>81</v>
      </c>
      <c r="Q35" s="3" t="s">
        <v>121</v>
      </c>
      <c r="R35" s="5" t="s">
        <v>180</v>
      </c>
      <c r="S35" s="8">
        <v>4</v>
      </c>
      <c r="T35" t="s">
        <v>152</v>
      </c>
      <c r="U35" s="33">
        <v>504094274</v>
      </c>
      <c r="V35" t="s">
        <v>152</v>
      </c>
      <c r="W35" t="s">
        <v>152</v>
      </c>
      <c r="X35" t="s">
        <v>152</v>
      </c>
      <c r="Y35" t="s">
        <v>152</v>
      </c>
    </row>
    <row r="36" spans="1:26" x14ac:dyDescent="0.25">
      <c r="B36" s="23" t="s">
        <v>9</v>
      </c>
      <c r="C36" t="s">
        <v>200</v>
      </c>
      <c r="D36" t="s">
        <v>71</v>
      </c>
      <c r="E36">
        <v>21</v>
      </c>
      <c r="F36" t="s">
        <v>77</v>
      </c>
      <c r="G36">
        <v>12</v>
      </c>
      <c r="I36" s="8">
        <v>192.5</v>
      </c>
      <c r="J36" s="7">
        <f t="shared" si="0"/>
        <v>5775</v>
      </c>
      <c r="K36" s="7">
        <v>618.55999999999995</v>
      </c>
      <c r="L36" s="14" t="s">
        <v>105</v>
      </c>
      <c r="M36" s="7">
        <v>195</v>
      </c>
      <c r="N36" s="7"/>
      <c r="O36" s="7" t="s">
        <v>102</v>
      </c>
      <c r="P36" s="3" t="s">
        <v>81</v>
      </c>
      <c r="Q36" s="3" t="s">
        <v>121</v>
      </c>
      <c r="R36" s="5" t="s">
        <v>203</v>
      </c>
      <c r="S36" s="8">
        <v>5</v>
      </c>
      <c r="T36" t="s">
        <v>201</v>
      </c>
      <c r="U36" s="33">
        <v>505549404</v>
      </c>
      <c r="V36" t="s">
        <v>152</v>
      </c>
      <c r="W36" t="s">
        <v>152</v>
      </c>
      <c r="X36" t="s">
        <v>202</v>
      </c>
      <c r="Y36" t="s">
        <v>152</v>
      </c>
    </row>
    <row r="37" spans="1:26" x14ac:dyDescent="0.25">
      <c r="B37" s="23" t="s">
        <v>9</v>
      </c>
      <c r="C37" t="s">
        <v>65</v>
      </c>
      <c r="D37" t="s">
        <v>20</v>
      </c>
      <c r="E37">
        <v>30</v>
      </c>
      <c r="I37" s="8">
        <v>190</v>
      </c>
      <c r="J37" s="7">
        <f t="shared" si="0"/>
        <v>5700</v>
      </c>
      <c r="K37" s="7">
        <v>644</v>
      </c>
      <c r="L37" s="14" t="s">
        <v>105</v>
      </c>
      <c r="M37" s="7">
        <v>195</v>
      </c>
      <c r="N37" s="7"/>
      <c r="O37" s="7" t="s">
        <v>102</v>
      </c>
      <c r="P37" s="3" t="s">
        <v>81</v>
      </c>
      <c r="Q37" s="3" t="s">
        <v>121</v>
      </c>
      <c r="R37" s="5" t="s">
        <v>160</v>
      </c>
      <c r="S37" s="8">
        <v>5</v>
      </c>
      <c r="T37" t="s">
        <v>152</v>
      </c>
      <c r="U37" s="34">
        <v>408333575</v>
      </c>
      <c r="V37" t="s">
        <v>152</v>
      </c>
      <c r="W37" t="s">
        <v>152</v>
      </c>
      <c r="X37" t="s">
        <v>162</v>
      </c>
      <c r="Y37" t="s">
        <v>162</v>
      </c>
    </row>
    <row r="38" spans="1:26" x14ac:dyDescent="0.25">
      <c r="B38" s="23" t="s">
        <v>9</v>
      </c>
      <c r="C38" t="s">
        <v>66</v>
      </c>
      <c r="D38" s="3" t="s">
        <v>78</v>
      </c>
      <c r="E38">
        <v>7</v>
      </c>
      <c r="F38" t="s">
        <v>163</v>
      </c>
      <c r="G38">
        <v>29</v>
      </c>
      <c r="I38" s="8">
        <v>190</v>
      </c>
      <c r="J38" s="7">
        <f t="shared" si="0"/>
        <v>5700</v>
      </c>
      <c r="K38" s="7">
        <v>644</v>
      </c>
      <c r="L38" s="14" t="s">
        <v>105</v>
      </c>
      <c r="M38" s="7">
        <v>195</v>
      </c>
      <c r="N38" s="7"/>
      <c r="O38" s="7" t="s">
        <v>102</v>
      </c>
      <c r="P38" s="3" t="s">
        <v>81</v>
      </c>
      <c r="Q38" s="3" t="s">
        <v>121</v>
      </c>
      <c r="R38" s="5" t="s">
        <v>160</v>
      </c>
      <c r="S38" s="8">
        <v>4</v>
      </c>
      <c r="T38" t="s">
        <v>152</v>
      </c>
      <c r="U38" s="35">
        <v>504327280</v>
      </c>
      <c r="V38" t="s">
        <v>152</v>
      </c>
      <c r="W38" t="s">
        <v>152</v>
      </c>
      <c r="X38" t="s">
        <v>152</v>
      </c>
      <c r="Y38" t="s">
        <v>152</v>
      </c>
    </row>
    <row r="39" spans="1:26" x14ac:dyDescent="0.25">
      <c r="B39" s="23" t="s">
        <v>9</v>
      </c>
      <c r="C39" t="s">
        <v>73</v>
      </c>
      <c r="D39" t="s">
        <v>20</v>
      </c>
      <c r="E39">
        <v>28</v>
      </c>
      <c r="I39" s="8">
        <v>193</v>
      </c>
      <c r="J39" s="7">
        <f t="shared" si="0"/>
        <v>5790</v>
      </c>
      <c r="K39" s="7">
        <v>644</v>
      </c>
      <c r="L39" s="14" t="s">
        <v>105</v>
      </c>
      <c r="M39" s="7">
        <v>195</v>
      </c>
      <c r="N39" s="7"/>
      <c r="O39" s="7" t="s">
        <v>102</v>
      </c>
      <c r="P39" s="3" t="s">
        <v>81</v>
      </c>
      <c r="Q39" s="3" t="s">
        <v>121</v>
      </c>
      <c r="R39" s="5" t="s">
        <v>179</v>
      </c>
      <c r="S39" s="8">
        <v>4</v>
      </c>
      <c r="T39" t="s">
        <v>152</v>
      </c>
      <c r="U39" s="33">
        <v>104088000</v>
      </c>
      <c r="V39" t="s">
        <v>169</v>
      </c>
      <c r="W39" t="s">
        <v>162</v>
      </c>
      <c r="X39" t="s">
        <v>152</v>
      </c>
      <c r="Y39" t="s">
        <v>152</v>
      </c>
    </row>
    <row r="40" spans="1:26" x14ac:dyDescent="0.25">
      <c r="A40" t="s">
        <v>204</v>
      </c>
      <c r="B40" s="23" t="s">
        <v>9</v>
      </c>
      <c r="C40" t="s">
        <v>139</v>
      </c>
      <c r="D40" s="3" t="s">
        <v>78</v>
      </c>
      <c r="E40">
        <v>15</v>
      </c>
      <c r="I40" s="8">
        <v>179.09</v>
      </c>
      <c r="J40" s="7">
        <f t="shared" si="0"/>
        <v>5372.7</v>
      </c>
      <c r="K40" s="7">
        <v>825.91</v>
      </c>
      <c r="L40" s="14" t="s">
        <v>105</v>
      </c>
      <c r="M40" s="7">
        <v>195</v>
      </c>
      <c r="N40" s="7"/>
      <c r="O40" s="7" t="s">
        <v>102</v>
      </c>
      <c r="P40" s="3" t="s">
        <v>81</v>
      </c>
      <c r="Q40" s="3" t="s">
        <v>121</v>
      </c>
      <c r="R40" s="5" t="s">
        <v>181</v>
      </c>
      <c r="S40" s="8">
        <v>5</v>
      </c>
      <c r="T40" t="s">
        <v>152</v>
      </c>
      <c r="U40" s="33">
        <v>104088000</v>
      </c>
      <c r="V40" t="s">
        <v>152</v>
      </c>
      <c r="W40" t="s">
        <v>152</v>
      </c>
      <c r="X40" t="s">
        <v>162</v>
      </c>
      <c r="Y40" t="s">
        <v>162</v>
      </c>
    </row>
    <row r="41" spans="1:26" x14ac:dyDescent="0.25">
      <c r="B41" s="23" t="s">
        <v>9</v>
      </c>
      <c r="C41" t="s">
        <v>72</v>
      </c>
      <c r="D41" t="s">
        <v>20</v>
      </c>
      <c r="E41">
        <v>41</v>
      </c>
      <c r="H41" s="8">
        <f>SUM(E35:E41)</f>
        <v>172</v>
      </c>
      <c r="I41" s="8">
        <v>182.97</v>
      </c>
      <c r="J41" s="7">
        <f t="shared" si="0"/>
        <v>5489.1</v>
      </c>
      <c r="K41" s="7">
        <v>740</v>
      </c>
      <c r="L41" s="14" t="s">
        <v>105</v>
      </c>
      <c r="M41" s="7">
        <v>195</v>
      </c>
      <c r="N41" s="7"/>
      <c r="O41" s="7" t="s">
        <v>102</v>
      </c>
      <c r="P41" s="3" t="s">
        <v>81</v>
      </c>
      <c r="Q41" s="3" t="s">
        <v>121</v>
      </c>
      <c r="R41" s="5" t="s">
        <v>166</v>
      </c>
      <c r="S41" s="28" t="s">
        <v>183</v>
      </c>
      <c r="T41" t="s">
        <v>152</v>
      </c>
      <c r="U41" s="33">
        <v>44941813</v>
      </c>
      <c r="V41" t="s">
        <v>152</v>
      </c>
      <c r="W41" t="s">
        <v>152</v>
      </c>
      <c r="X41" t="s">
        <v>165</v>
      </c>
      <c r="Y41" t="s">
        <v>152</v>
      </c>
    </row>
    <row r="42" spans="1:26" x14ac:dyDescent="0.25">
      <c r="B42" s="23" t="s">
        <v>1</v>
      </c>
      <c r="C42" t="s">
        <v>67</v>
      </c>
      <c r="D42" t="s">
        <v>20</v>
      </c>
      <c r="E42">
        <v>21</v>
      </c>
      <c r="I42" s="8">
        <v>178</v>
      </c>
      <c r="J42" s="7">
        <f t="shared" si="0"/>
        <v>5340</v>
      </c>
      <c r="K42" s="7">
        <v>715</v>
      </c>
      <c r="L42" s="14" t="s">
        <v>105</v>
      </c>
      <c r="M42" s="7">
        <v>195</v>
      </c>
      <c r="N42" s="7" t="s">
        <v>189</v>
      </c>
      <c r="O42" s="7" t="s">
        <v>102</v>
      </c>
      <c r="P42" s="3" t="s">
        <v>81</v>
      </c>
      <c r="Q42" s="3" t="s">
        <v>121</v>
      </c>
      <c r="R42" s="5" t="s">
        <v>182</v>
      </c>
      <c r="S42" s="8">
        <v>5</v>
      </c>
      <c r="T42" t="s">
        <v>173</v>
      </c>
      <c r="U42" s="36">
        <v>405172940</v>
      </c>
      <c r="V42" t="s">
        <v>162</v>
      </c>
      <c r="W42" t="s">
        <v>162</v>
      </c>
      <c r="X42" t="s">
        <v>162</v>
      </c>
      <c r="Y42" t="s">
        <v>162</v>
      </c>
    </row>
    <row r="43" spans="1:26" x14ac:dyDescent="0.25">
      <c r="B43" s="23" t="s">
        <v>1</v>
      </c>
      <c r="C43" t="s">
        <v>168</v>
      </c>
      <c r="D43" t="s">
        <v>20</v>
      </c>
      <c r="E43">
        <v>30</v>
      </c>
      <c r="I43" s="8">
        <v>184.03</v>
      </c>
      <c r="J43" s="7">
        <f t="shared" si="0"/>
        <v>5520.9</v>
      </c>
      <c r="K43" s="7">
        <v>740</v>
      </c>
      <c r="L43" s="14" t="s">
        <v>105</v>
      </c>
      <c r="M43" s="7">
        <v>195</v>
      </c>
      <c r="N43" s="7"/>
      <c r="O43" s="7" t="s">
        <v>102</v>
      </c>
      <c r="P43" s="3" t="s">
        <v>81</v>
      </c>
      <c r="Q43" s="3" t="s">
        <v>121</v>
      </c>
      <c r="R43" s="5" t="s">
        <v>181</v>
      </c>
      <c r="S43" s="8">
        <v>5</v>
      </c>
      <c r="T43" t="s">
        <v>152</v>
      </c>
      <c r="U43" s="33">
        <v>104088000</v>
      </c>
      <c r="V43" t="s">
        <v>152</v>
      </c>
      <c r="W43" t="s">
        <v>152</v>
      </c>
      <c r="X43" t="s">
        <v>162</v>
      </c>
      <c r="Y43" t="s">
        <v>162</v>
      </c>
    </row>
    <row r="44" spans="1:26" x14ac:dyDescent="0.25">
      <c r="B44" s="23" t="s">
        <v>1</v>
      </c>
      <c r="C44" t="s">
        <v>170</v>
      </c>
      <c r="D44" t="s">
        <v>20</v>
      </c>
      <c r="E44">
        <v>55</v>
      </c>
      <c r="F44" t="s">
        <v>77</v>
      </c>
      <c r="G44">
        <v>9</v>
      </c>
      <c r="I44" s="8">
        <v>186.48</v>
      </c>
      <c r="J44" s="7">
        <f t="shared" si="0"/>
        <v>5594.4</v>
      </c>
      <c r="K44" s="7">
        <v>818.5</v>
      </c>
      <c r="L44" s="14" t="s">
        <v>105</v>
      </c>
      <c r="M44" s="7">
        <v>195</v>
      </c>
      <c r="N44" s="7"/>
      <c r="O44" s="7" t="s">
        <v>102</v>
      </c>
      <c r="P44" s="3" t="s">
        <v>81</v>
      </c>
      <c r="Q44" s="3" t="s">
        <v>121</v>
      </c>
      <c r="R44" s="5" t="s">
        <v>166</v>
      </c>
      <c r="S44" s="8">
        <v>5</v>
      </c>
      <c r="T44" t="s">
        <v>171</v>
      </c>
      <c r="U44" s="33">
        <v>404869197</v>
      </c>
      <c r="V44" t="s">
        <v>152</v>
      </c>
      <c r="W44" t="s">
        <v>152</v>
      </c>
      <c r="X44" t="s">
        <v>152</v>
      </c>
      <c r="Y44" t="s">
        <v>152</v>
      </c>
    </row>
    <row r="45" spans="1:26" x14ac:dyDescent="0.25">
      <c r="B45" s="23" t="s">
        <v>1</v>
      </c>
      <c r="C45" t="s">
        <v>172</v>
      </c>
      <c r="D45" t="s">
        <v>20</v>
      </c>
      <c r="E45">
        <v>29</v>
      </c>
      <c r="I45" s="8">
        <v>186.48</v>
      </c>
      <c r="J45" s="7">
        <f t="shared" si="0"/>
        <v>5594.4</v>
      </c>
      <c r="K45" s="7">
        <v>750</v>
      </c>
      <c r="L45" s="14" t="s">
        <v>105</v>
      </c>
      <c r="M45" s="7">
        <v>195</v>
      </c>
      <c r="N45" s="7"/>
      <c r="O45" s="7" t="s">
        <v>102</v>
      </c>
      <c r="P45" s="3" t="s">
        <v>81</v>
      </c>
      <c r="Q45" s="3" t="s">
        <v>121</v>
      </c>
      <c r="R45" s="5" t="s">
        <v>166</v>
      </c>
      <c r="S45" s="8">
        <v>4</v>
      </c>
      <c r="T45" t="s">
        <v>173</v>
      </c>
      <c r="U45" s="33">
        <v>444942793</v>
      </c>
      <c r="V45" t="s">
        <v>152</v>
      </c>
      <c r="W45" t="s">
        <v>152</v>
      </c>
      <c r="X45" t="s">
        <v>162</v>
      </c>
      <c r="Y45" t="s">
        <v>152</v>
      </c>
    </row>
    <row r="46" spans="1:26" x14ac:dyDescent="0.25">
      <c r="A46" t="s">
        <v>138</v>
      </c>
      <c r="B46" s="23" t="s">
        <v>1</v>
      </c>
      <c r="C46" t="s">
        <v>140</v>
      </c>
      <c r="D46" s="17" t="s">
        <v>141</v>
      </c>
      <c r="E46">
        <v>17</v>
      </c>
      <c r="H46" s="8">
        <f>SUM(E42:E46)</f>
        <v>152</v>
      </c>
      <c r="I46" s="8">
        <v>152</v>
      </c>
      <c r="J46" s="7">
        <f t="shared" si="0"/>
        <v>4560</v>
      </c>
      <c r="K46" s="7">
        <v>600</v>
      </c>
      <c r="L46" s="14" t="s">
        <v>105</v>
      </c>
      <c r="M46" s="7">
        <v>195</v>
      </c>
      <c r="N46" s="7"/>
      <c r="O46" s="7" t="s">
        <v>102</v>
      </c>
      <c r="P46" s="3" t="s">
        <v>81</v>
      </c>
      <c r="Q46" s="3" t="s">
        <v>121</v>
      </c>
      <c r="R46" s="5" t="s">
        <v>175</v>
      </c>
      <c r="S46" s="8">
        <v>4.5</v>
      </c>
      <c r="T46" t="s">
        <v>205</v>
      </c>
      <c r="U46" s="33">
        <v>407400778</v>
      </c>
      <c r="V46" t="s">
        <v>206</v>
      </c>
      <c r="W46" t="s">
        <v>162</v>
      </c>
      <c r="X46" t="s">
        <v>208</v>
      </c>
      <c r="Y46" t="s">
        <v>152</v>
      </c>
      <c r="Z46" t="s">
        <v>207</v>
      </c>
    </row>
    <row r="47" spans="1:26" x14ac:dyDescent="0.25">
      <c r="B47" s="23" t="s">
        <v>6</v>
      </c>
      <c r="C47" t="s">
        <v>68</v>
      </c>
      <c r="D47" t="s">
        <v>71</v>
      </c>
      <c r="E47">
        <v>45</v>
      </c>
      <c r="F47" t="s">
        <v>77</v>
      </c>
      <c r="G47">
        <v>5</v>
      </c>
      <c r="I47" s="8">
        <v>175.52</v>
      </c>
      <c r="J47" s="7">
        <f t="shared" si="0"/>
        <v>5265.6</v>
      </c>
      <c r="K47" s="7">
        <v>811.68</v>
      </c>
      <c r="L47" s="14" t="s">
        <v>105</v>
      </c>
      <c r="M47" s="7">
        <v>195</v>
      </c>
      <c r="N47" s="7"/>
      <c r="O47" s="7" t="s">
        <v>102</v>
      </c>
      <c r="P47" s="3" t="s">
        <v>81</v>
      </c>
      <c r="Q47" s="3" t="s">
        <v>121</v>
      </c>
      <c r="R47" s="5" t="s">
        <v>177</v>
      </c>
      <c r="S47" s="8">
        <v>5</v>
      </c>
      <c r="T47" t="s">
        <v>152</v>
      </c>
      <c r="U47" s="33">
        <v>505670449</v>
      </c>
      <c r="V47" t="s">
        <v>152</v>
      </c>
      <c r="W47" t="s">
        <v>152</v>
      </c>
      <c r="X47" t="s">
        <v>162</v>
      </c>
      <c r="Y47" t="s">
        <v>162</v>
      </c>
    </row>
    <row r="48" spans="1:26" ht="14.25" customHeight="1" x14ac:dyDescent="0.25">
      <c r="B48" s="30" t="s">
        <v>6</v>
      </c>
      <c r="C48" t="s">
        <v>69</v>
      </c>
      <c r="D48" t="s">
        <v>20</v>
      </c>
      <c r="E48">
        <v>25</v>
      </c>
      <c r="G48">
        <v>2</v>
      </c>
      <c r="I48" s="8">
        <v>172.76</v>
      </c>
      <c r="J48" s="7">
        <f t="shared" si="0"/>
        <v>5182.7999999999993</v>
      </c>
      <c r="K48" s="7">
        <v>785.25</v>
      </c>
      <c r="L48" s="14" t="s">
        <v>105</v>
      </c>
      <c r="M48" s="7">
        <v>195</v>
      </c>
      <c r="N48" s="7"/>
      <c r="O48" s="7" t="s">
        <v>102</v>
      </c>
      <c r="P48" s="3" t="s">
        <v>81</v>
      </c>
      <c r="Q48" s="3" t="s">
        <v>121</v>
      </c>
      <c r="R48" s="5" t="s">
        <v>174</v>
      </c>
      <c r="S48" s="8">
        <v>5</v>
      </c>
      <c r="T48" t="s">
        <v>152</v>
      </c>
      <c r="U48" s="33">
        <v>504063899</v>
      </c>
      <c r="V48" t="s">
        <v>152</v>
      </c>
      <c r="W48" t="s">
        <v>162</v>
      </c>
      <c r="X48" t="s">
        <v>162</v>
      </c>
      <c r="Y48" t="s">
        <v>162</v>
      </c>
      <c r="Z48" t="s">
        <v>197</v>
      </c>
    </row>
    <row r="49" spans="1:26" x14ac:dyDescent="0.25">
      <c r="B49" s="23" t="s">
        <v>6</v>
      </c>
      <c r="C49" t="s">
        <v>190</v>
      </c>
      <c r="D49" t="s">
        <v>20</v>
      </c>
      <c r="E49">
        <v>12</v>
      </c>
      <c r="I49" s="8">
        <v>172.76</v>
      </c>
      <c r="J49" s="7">
        <f t="shared" si="0"/>
        <v>5182.7999999999993</v>
      </c>
      <c r="K49" s="7">
        <v>715.99</v>
      </c>
      <c r="L49" s="14" t="s">
        <v>105</v>
      </c>
      <c r="M49" s="7">
        <v>195</v>
      </c>
      <c r="N49" s="7" t="s">
        <v>193</v>
      </c>
      <c r="O49" s="7" t="s">
        <v>102</v>
      </c>
      <c r="P49" s="3" t="s">
        <v>81</v>
      </c>
      <c r="Q49" s="3" t="s">
        <v>121</v>
      </c>
      <c r="R49" s="5" t="s">
        <v>174</v>
      </c>
      <c r="S49" s="8">
        <v>4</v>
      </c>
      <c r="T49" t="s">
        <v>195</v>
      </c>
      <c r="U49" s="33">
        <v>504063899</v>
      </c>
      <c r="V49" t="s">
        <v>196</v>
      </c>
      <c r="W49" t="s">
        <v>162</v>
      </c>
      <c r="X49" t="s">
        <v>162</v>
      </c>
      <c r="Y49" t="s">
        <v>162</v>
      </c>
      <c r="Z49" t="s">
        <v>197</v>
      </c>
    </row>
    <row r="50" spans="1:26" x14ac:dyDescent="0.25">
      <c r="B50" s="23" t="s">
        <v>6</v>
      </c>
      <c r="C50" t="s">
        <v>191</v>
      </c>
      <c r="D50" t="s">
        <v>20</v>
      </c>
      <c r="E50">
        <v>10</v>
      </c>
      <c r="F50" t="s">
        <v>192</v>
      </c>
      <c r="G50" t="s">
        <v>194</v>
      </c>
      <c r="I50" s="8">
        <v>180.59</v>
      </c>
      <c r="J50" s="7">
        <f t="shared" si="0"/>
        <v>5417.7</v>
      </c>
      <c r="K50" s="7">
        <v>804.63</v>
      </c>
      <c r="L50" s="14" t="s">
        <v>105</v>
      </c>
      <c r="M50" s="7">
        <v>195</v>
      </c>
      <c r="N50" s="7"/>
      <c r="O50" s="7" t="s">
        <v>102</v>
      </c>
      <c r="P50" s="3" t="s">
        <v>81</v>
      </c>
      <c r="Q50" s="3"/>
      <c r="R50" s="5" t="s">
        <v>174</v>
      </c>
      <c r="S50" s="8">
        <v>4</v>
      </c>
      <c r="T50" t="s">
        <v>195</v>
      </c>
      <c r="U50" s="33">
        <v>504063899</v>
      </c>
      <c r="V50" t="s">
        <v>196</v>
      </c>
      <c r="W50" t="s">
        <v>162</v>
      </c>
      <c r="X50" t="s">
        <v>162</v>
      </c>
      <c r="Y50" t="s">
        <v>162</v>
      </c>
      <c r="Z50" t="s">
        <v>197</v>
      </c>
    </row>
    <row r="51" spans="1:26" x14ac:dyDescent="0.25">
      <c r="B51" s="23" t="s">
        <v>6</v>
      </c>
      <c r="C51" t="s">
        <v>75</v>
      </c>
      <c r="D51" t="s">
        <v>20</v>
      </c>
      <c r="E51">
        <v>20</v>
      </c>
      <c r="I51" s="8">
        <v>186.3</v>
      </c>
      <c r="J51" s="7">
        <f t="shared" si="0"/>
        <v>5589</v>
      </c>
      <c r="K51" s="7">
        <v>750</v>
      </c>
      <c r="L51" s="14" t="s">
        <v>105</v>
      </c>
      <c r="M51" s="7">
        <v>195</v>
      </c>
      <c r="N51" s="7"/>
      <c r="O51" s="7" t="s">
        <v>102</v>
      </c>
      <c r="P51" s="3" t="s">
        <v>81</v>
      </c>
      <c r="Q51" s="3" t="s">
        <v>121</v>
      </c>
      <c r="R51" s="5" t="s">
        <v>178</v>
      </c>
      <c r="S51" s="8">
        <v>5</v>
      </c>
      <c r="T51" t="s">
        <v>171</v>
      </c>
      <c r="U51" s="33">
        <v>400694921</v>
      </c>
      <c r="V51" t="s">
        <v>152</v>
      </c>
      <c r="W51" t="s">
        <v>152</v>
      </c>
      <c r="X51" t="s">
        <v>162</v>
      </c>
      <c r="Y51" t="s">
        <v>152</v>
      </c>
    </row>
    <row r="52" spans="1:26" x14ac:dyDescent="0.25">
      <c r="B52" s="23" t="s">
        <v>6</v>
      </c>
      <c r="C52" t="s">
        <v>70</v>
      </c>
      <c r="D52" t="s">
        <v>71</v>
      </c>
      <c r="E52">
        <v>40</v>
      </c>
      <c r="F52" t="s">
        <v>167</v>
      </c>
      <c r="G52">
        <v>3</v>
      </c>
      <c r="I52" s="8">
        <v>190.7</v>
      </c>
      <c r="J52" s="7">
        <f t="shared" si="0"/>
        <v>5721</v>
      </c>
      <c r="K52" s="7">
        <v>854.4</v>
      </c>
      <c r="L52" s="14" t="s">
        <v>105</v>
      </c>
      <c r="M52" s="7">
        <v>195</v>
      </c>
      <c r="N52" s="7"/>
      <c r="O52" s="7" t="s">
        <v>102</v>
      </c>
      <c r="P52" s="3" t="s">
        <v>81</v>
      </c>
      <c r="Q52" s="3" t="s">
        <v>121</v>
      </c>
      <c r="R52" s="5" t="s">
        <v>176</v>
      </c>
      <c r="S52" s="8">
        <v>5</v>
      </c>
      <c r="T52" t="s">
        <v>152</v>
      </c>
      <c r="U52" s="33">
        <v>407663935</v>
      </c>
      <c r="V52" t="s">
        <v>152</v>
      </c>
      <c r="W52" t="s">
        <v>152</v>
      </c>
      <c r="X52" t="s">
        <v>162</v>
      </c>
      <c r="Y52" t="s">
        <v>152</v>
      </c>
    </row>
    <row r="53" spans="1:26" x14ac:dyDescent="0.25">
      <c r="A53">
        <v>23</v>
      </c>
      <c r="B53" s="23" t="s">
        <v>6</v>
      </c>
      <c r="C53" t="s">
        <v>74</v>
      </c>
      <c r="D53" t="s">
        <v>20</v>
      </c>
      <c r="E53">
        <v>34</v>
      </c>
      <c r="H53" s="8">
        <f>SUM(E47:E53)</f>
        <v>186</v>
      </c>
      <c r="I53" s="8">
        <v>187.16</v>
      </c>
      <c r="J53" s="7">
        <f t="shared" si="0"/>
        <v>5614.8</v>
      </c>
      <c r="K53" s="7">
        <v>854.1</v>
      </c>
      <c r="L53" s="14" t="s">
        <v>105</v>
      </c>
      <c r="M53" s="7">
        <v>195</v>
      </c>
      <c r="N53" s="7"/>
      <c r="O53" s="7" t="s">
        <v>102</v>
      </c>
      <c r="P53" s="3" t="s">
        <v>81</v>
      </c>
      <c r="Q53" s="3" t="s">
        <v>121</v>
      </c>
      <c r="R53" s="5" t="s">
        <v>166</v>
      </c>
      <c r="S53" s="8">
        <v>4</v>
      </c>
      <c r="T53" t="s">
        <v>152</v>
      </c>
      <c r="U53" s="33">
        <v>444944201</v>
      </c>
      <c r="V53" t="s">
        <v>152</v>
      </c>
      <c r="W53" t="s">
        <v>152</v>
      </c>
      <c r="X53" t="s">
        <v>162</v>
      </c>
      <c r="Y53" t="s">
        <v>152</v>
      </c>
    </row>
    <row r="54" spans="1:26" x14ac:dyDescent="0.25">
      <c r="C54" s="2"/>
      <c r="E54" s="11">
        <f>SUM(E31:E53)</f>
        <v>591</v>
      </c>
      <c r="G54" s="11">
        <f>SUM(G31:G53)</f>
        <v>65</v>
      </c>
      <c r="J54" s="7"/>
    </row>
    <row r="55" spans="1:26" x14ac:dyDescent="0.25">
      <c r="C55" s="15" t="s">
        <v>24</v>
      </c>
      <c r="D55" t="s">
        <v>89</v>
      </c>
      <c r="E55" s="11">
        <f>E29+E54</f>
        <v>1056</v>
      </c>
      <c r="G55" s="11">
        <v>126</v>
      </c>
    </row>
    <row r="56" spans="1:26" x14ac:dyDescent="0.25">
      <c r="C56" s="1" t="s">
        <v>48</v>
      </c>
    </row>
    <row r="57" spans="1:26" x14ac:dyDescent="0.25">
      <c r="C57" s="2" t="s">
        <v>47</v>
      </c>
    </row>
    <row r="58" spans="1:26" x14ac:dyDescent="0.25">
      <c r="C58" s="2" t="s">
        <v>247</v>
      </c>
    </row>
    <row r="59" spans="1:26" x14ac:dyDescent="0.25">
      <c r="C59" s="1" t="s">
        <v>49</v>
      </c>
    </row>
    <row r="61" spans="1:26" x14ac:dyDescent="0.25">
      <c r="J61" s="8"/>
      <c r="K61" s="8"/>
      <c r="L61" s="8"/>
      <c r="M61" s="8"/>
      <c r="N61" s="8"/>
      <c r="O61" s="8"/>
    </row>
    <row r="62" spans="1:26" x14ac:dyDescent="0.25">
      <c r="C62" s="11" t="s">
        <v>93</v>
      </c>
      <c r="H62" s="10" t="s">
        <v>85</v>
      </c>
      <c r="I62" s="10"/>
      <c r="J62" s="10" t="s">
        <v>86</v>
      </c>
      <c r="K62" s="10"/>
      <c r="L62" s="10" t="s">
        <v>36</v>
      </c>
      <c r="M62" s="11" t="s">
        <v>184</v>
      </c>
      <c r="N62" s="11"/>
      <c r="O62" s="10" t="s">
        <v>87</v>
      </c>
      <c r="Q62" s="31" t="s">
        <v>89</v>
      </c>
      <c r="R62" s="31" t="s">
        <v>153</v>
      </c>
    </row>
    <row r="63" spans="1:26" x14ac:dyDescent="0.25">
      <c r="C63" t="s">
        <v>88</v>
      </c>
      <c r="H63" s="10" t="s">
        <v>89</v>
      </c>
      <c r="I63" s="10"/>
      <c r="J63" s="10" t="s">
        <v>89</v>
      </c>
      <c r="K63" s="10"/>
      <c r="L63" s="10" t="s">
        <v>89</v>
      </c>
      <c r="M63" s="11" t="s">
        <v>185</v>
      </c>
      <c r="N63" s="11"/>
      <c r="O63" s="10" t="s">
        <v>89</v>
      </c>
      <c r="P63" s="8"/>
      <c r="Q63" s="32">
        <f>E55</f>
        <v>1056</v>
      </c>
      <c r="R63" s="32">
        <f>G55</f>
        <v>126</v>
      </c>
    </row>
    <row r="64" spans="1:26" x14ac:dyDescent="0.25">
      <c r="C64" t="s">
        <v>1</v>
      </c>
      <c r="D64" t="s">
        <v>20</v>
      </c>
      <c r="E64">
        <v>4</v>
      </c>
      <c r="F64" t="s">
        <v>21</v>
      </c>
      <c r="G64" s="3" t="s">
        <v>131</v>
      </c>
      <c r="H64" s="8" t="s">
        <v>90</v>
      </c>
      <c r="J64" s="8" t="s">
        <v>133</v>
      </c>
      <c r="K64" s="15"/>
      <c r="L64" s="8">
        <v>232</v>
      </c>
      <c r="M64" s="29" t="s">
        <v>186</v>
      </c>
      <c r="N64"/>
      <c r="O64" s="8">
        <v>152</v>
      </c>
      <c r="P64" s="8"/>
    </row>
    <row r="65" spans="2:20" x14ac:dyDescent="0.25">
      <c r="C65" t="s">
        <v>9</v>
      </c>
      <c r="D65" t="s">
        <v>20</v>
      </c>
      <c r="E65">
        <v>4</v>
      </c>
      <c r="F65" t="s">
        <v>21</v>
      </c>
      <c r="G65">
        <v>2</v>
      </c>
      <c r="J65" s="8" t="s">
        <v>133</v>
      </c>
      <c r="K65" s="15"/>
      <c r="L65" s="8">
        <v>113</v>
      </c>
      <c r="M65"/>
      <c r="N65"/>
      <c r="O65" s="8">
        <v>168</v>
      </c>
      <c r="P65" s="8"/>
    </row>
    <row r="66" spans="2:20" x14ac:dyDescent="0.25">
      <c r="C66" t="s">
        <v>6</v>
      </c>
      <c r="D66" t="s">
        <v>20</v>
      </c>
      <c r="E66">
        <v>2</v>
      </c>
      <c r="F66" t="s">
        <v>21</v>
      </c>
      <c r="G66" s="3" t="s">
        <v>132</v>
      </c>
      <c r="J66" s="8" t="s">
        <v>133</v>
      </c>
      <c r="K66" s="15"/>
      <c r="L66" s="8">
        <v>52</v>
      </c>
      <c r="M66"/>
      <c r="N66"/>
      <c r="O66" s="8">
        <v>186</v>
      </c>
      <c r="P66" s="8"/>
    </row>
    <row r="67" spans="2:20" x14ac:dyDescent="0.25">
      <c r="C67" t="s">
        <v>37</v>
      </c>
      <c r="D67" t="s">
        <v>20</v>
      </c>
      <c r="J67" s="8" t="s">
        <v>133</v>
      </c>
      <c r="K67" s="15"/>
      <c r="L67" s="8">
        <v>0</v>
      </c>
      <c r="M67"/>
      <c r="N67"/>
      <c r="O67" s="8">
        <v>81</v>
      </c>
      <c r="P67" s="8"/>
    </row>
    <row r="68" spans="2:20" x14ac:dyDescent="0.25">
      <c r="C68" t="s">
        <v>134</v>
      </c>
      <c r="D68" t="s">
        <v>20</v>
      </c>
      <c r="J68" s="8" t="s">
        <v>133</v>
      </c>
      <c r="K68" s="15"/>
      <c r="L68" s="8">
        <v>48</v>
      </c>
      <c r="M68" s="15"/>
      <c r="N68" s="15"/>
      <c r="O68" s="8">
        <v>0</v>
      </c>
      <c r="P68" s="8"/>
    </row>
    <row r="69" spans="2:20" x14ac:dyDescent="0.25">
      <c r="C69" t="s">
        <v>210</v>
      </c>
      <c r="D69" t="s">
        <v>20</v>
      </c>
      <c r="J69" s="8" t="s">
        <v>133</v>
      </c>
      <c r="K69" s="15"/>
      <c r="L69" s="8">
        <v>20</v>
      </c>
      <c r="M69" s="15"/>
      <c r="N69" s="15"/>
      <c r="O69" s="8">
        <v>65</v>
      </c>
      <c r="P69" s="8"/>
    </row>
    <row r="70" spans="2:20" x14ac:dyDescent="0.25">
      <c r="L70" s="10">
        <f>SUM(L64:L69)</f>
        <v>465</v>
      </c>
      <c r="M70" s="10">
        <v>63</v>
      </c>
      <c r="O70" s="10">
        <f>SUM(O64:O69)</f>
        <v>652</v>
      </c>
      <c r="Q70" s="24" t="s">
        <v>154</v>
      </c>
      <c r="R70" s="25">
        <f>SUM(E55:G55)</f>
        <v>1182</v>
      </c>
      <c r="S70" s="27"/>
      <c r="T70" t="s">
        <v>159</v>
      </c>
    </row>
    <row r="71" spans="2:20" x14ac:dyDescent="0.25">
      <c r="B71" t="s">
        <v>91</v>
      </c>
      <c r="Q71" s="25" t="s">
        <v>157</v>
      </c>
      <c r="R71" s="25">
        <v>3790</v>
      </c>
      <c r="S71" s="27"/>
    </row>
    <row r="72" spans="2:20" x14ac:dyDescent="0.25">
      <c r="B72" t="s">
        <v>92</v>
      </c>
      <c r="Q72" s="23"/>
      <c r="R72" s="24" t="s">
        <v>187</v>
      </c>
      <c r="S72" s="27"/>
    </row>
    <row r="73" spans="2:20" x14ac:dyDescent="0.25">
      <c r="B73" t="s">
        <v>96</v>
      </c>
      <c r="P73" s="26" t="s">
        <v>199</v>
      </c>
      <c r="Q73" s="25"/>
      <c r="R73" s="25">
        <f>R70*R71*12</f>
        <v>53757360</v>
      </c>
      <c r="S73" s="25" t="s">
        <v>158</v>
      </c>
    </row>
    <row r="74" spans="2:20" x14ac:dyDescent="0.25">
      <c r="B74" t="s">
        <v>246</v>
      </c>
      <c r="P74" s="26" t="s">
        <v>211</v>
      </c>
      <c r="Q74" s="26"/>
      <c r="R74" s="26"/>
      <c r="S74" s="25"/>
    </row>
    <row r="75" spans="2:20" x14ac:dyDescent="0.25">
      <c r="B75" t="s">
        <v>188</v>
      </c>
    </row>
  </sheetData>
  <phoneticPr fontId="9" type="noConversion"/>
  <pageMargins left="0.7" right="0.7" top="0.75" bottom="0.75" header="0.3" footer="0.3"/>
  <pageSetup paperSize="9" orientation="landscape"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Edgren</dc:creator>
  <cp:lastModifiedBy>Bernhard Edgren</cp:lastModifiedBy>
  <cp:lastPrinted>2025-12-15T20:23:17Z</cp:lastPrinted>
  <dcterms:created xsi:type="dcterms:W3CDTF">2025-12-09T10:06:44Z</dcterms:created>
  <dcterms:modified xsi:type="dcterms:W3CDTF">2025-12-20T10:38:31Z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2025-12-10T07:57:26Z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7905aa14-906d-47e2-b767-fea91efe0dbb</vt:lpwstr>
  </property>
  <property fmtid="{D5CDD505-2E9C-101B-9397-08002B2CF9AE}" pid="7" name="MSIP_Label_defa4170-0d19-0005-0004-bc88714345d2_ActionId">
    <vt:lpwstr>1acdbc35-3abc-4bd3-8bdb-682fd23cf086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